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1.xml" ContentType="application/vnd.openxmlformats-officedocument.spreadsheetml.comment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930" yWindow="660" windowWidth="11070" windowHeight="4965" tabRatio="746" activeTab="4"/>
  </bookViews>
  <sheets>
    <sheet name="FORM-1" sheetId="44" r:id="rId1"/>
    <sheet name="FORM-2" sheetId="47" r:id="rId2"/>
    <sheet name="FORM-3" sheetId="37" r:id="rId3"/>
    <sheet name="FORM-4" sheetId="1" r:id="rId4"/>
    <sheet name="FORM-5" sheetId="16" r:id="rId5"/>
    <sheet name="FORM-6" sheetId="35" r:id="rId6"/>
    <sheet name="FORM- 7" sheetId="24" r:id="rId7"/>
    <sheet name="FORM-8" sheetId="30" r:id="rId8"/>
    <sheet name="FORM-9" sheetId="11" r:id="rId9"/>
  </sheets>
  <externalReferences>
    <externalReference r:id="rId10"/>
    <externalReference r:id="rId11"/>
    <externalReference r:id="rId12"/>
    <externalReference r:id="rId13"/>
  </externalReferences>
  <definedNames>
    <definedName name="ALTO" localSheetId="0">'[1]FORM 2'!#REF!</definedName>
    <definedName name="ALTO" localSheetId="1">'FORM-2'!#REF!</definedName>
    <definedName name="ALTO" localSheetId="2">#REF!</definedName>
    <definedName name="ALTO" localSheetId="5">#REF!</definedName>
    <definedName name="ALTO">#REF!</definedName>
    <definedName name="_xlnm.Print_Area" localSheetId="6">'FORM- 7'!$A$1:$P$23</definedName>
    <definedName name="_xlnm.Print_Area" localSheetId="0">'FORM-1'!$B$1:$AC$34</definedName>
    <definedName name="_xlnm.Print_Area" localSheetId="1">'FORM-2'!$A$1:$Z$37</definedName>
    <definedName name="_xlnm.Print_Area" localSheetId="2">'FORM-3'!$A$1:$N$103</definedName>
    <definedName name="_xlnm.Print_Area" localSheetId="3">'FORM-4'!$B$1:$R$337</definedName>
    <definedName name="_xlnm.Print_Area" localSheetId="4">'FORM-5'!$A$1:$O$21</definedName>
    <definedName name="_xlnm.Print_Area" localSheetId="5">'FORM-6'!$A$1:$O$27</definedName>
    <definedName name="_xlnm.Print_Area" localSheetId="7">'FORM-8'!$A$1:$P$24</definedName>
    <definedName name="_xlnm.Print_Area" localSheetId="8">'FORM-9'!$A$1:$I$66</definedName>
    <definedName name="CuartoTRIM" localSheetId="1">#REF!</definedName>
    <definedName name="CuartoTRIM">'FORM-4'!$E$5:$M$337</definedName>
    <definedName name="DEBILIDAD" localSheetId="1">'[2]DAFO 3'!$BD$15:$BD$17</definedName>
    <definedName name="DEBILIDAD">'[3]DAFO 3'!$BD$15:$BD$17</definedName>
    <definedName name="EXTERNAS" localSheetId="1">'[2]DAFO 3'!$BD$25:$BD$28</definedName>
    <definedName name="EXTERNAS">'[3]DAFO 3'!$BD$25:$BD$28</definedName>
    <definedName name="FORTALEZAS" localSheetId="1">'[2]DAFO 3'!$BD$9:$BD$11</definedName>
    <definedName name="FORTALEZAS">'[3]DAFO 3'!$BD$9:$BD$11</definedName>
    <definedName name="Inicio" localSheetId="1">#REF!</definedName>
    <definedName name="Inicio" localSheetId="2">'FORM-3'!$A$6:$N$157</definedName>
    <definedName name="Inicio">'FORM-4'!$E$5:$M$337</definedName>
    <definedName name="PrimerTRIM" localSheetId="1">#REF!</definedName>
    <definedName name="PrimerTRIM" localSheetId="2">'FORM-3'!$A$6:$N$157</definedName>
    <definedName name="PrimerTRIM">'FORM-4'!$E$5:$M$337</definedName>
    <definedName name="SDSSDSD" localSheetId="0">#REF!</definedName>
    <definedName name="SDSSDSD" localSheetId="1">#REF!</definedName>
    <definedName name="SDSSDSD" localSheetId="2">#REF!</definedName>
    <definedName name="SDSSDSD" localSheetId="5">#REF!</definedName>
    <definedName name="SDSSDSD">#REF!</definedName>
    <definedName name="SegundoTRIM" localSheetId="1">#REF!</definedName>
    <definedName name="SegundoTRIM">'FORM-4'!$E$5:$M$337</definedName>
    <definedName name="TercerTRIM" localSheetId="1">#REF!</definedName>
    <definedName name="TercerTRIM">'FORM-4'!$E$5:$M$337</definedName>
    <definedName name="_xlnm.Print_Titles" localSheetId="2">'FORM-3'!$4:$12</definedName>
    <definedName name="Z_4603AFA5_77F1_11D8_8A7B_00D0096B4312_.wvu.Cols" localSheetId="2" hidden="1">'FORM-3'!#REF!</definedName>
    <definedName name="Z_4603AFA5_77F1_11D8_8A7B_00D0096B4312_.wvu.PrintArea" localSheetId="2" hidden="1">'FORM-3'!$A$6:$N$157</definedName>
    <definedName name="Z_4603AFA5_77F1_11D8_8A7B_00D0096B4312_.wvu.PrintTitles" localSheetId="2" hidden="1">'FORM-3'!$6:$6</definedName>
    <definedName name="Z_65FA5ACB_C39D_4365_B3D5_4B9C915C7E67_.wvu.Cols" localSheetId="2" hidden="1">'FORM-3'!#REF!</definedName>
    <definedName name="Z_65FA5ACB_C39D_4365_B3D5_4B9C915C7E67_.wvu.PrintArea" localSheetId="2" hidden="1">'FORM-3'!$A$6:$N$157</definedName>
    <definedName name="Z_65FA5ACB_C39D_4365_B3D5_4B9C915C7E67_.wvu.PrintTitles" localSheetId="2" hidden="1">'FORM-3'!$6:$6</definedName>
    <definedName name="Z_8CD035B1_9BBB_40AC_AF32_3BBE072F72EB_.wvu.Cols" localSheetId="2" hidden="1">'FORM-3'!#REF!</definedName>
    <definedName name="Z_8CD035B1_9BBB_40AC_AF32_3BBE072F72EB_.wvu.PrintArea" localSheetId="2" hidden="1">'FORM-3'!$A$6:$N$157</definedName>
    <definedName name="Z_8CD035B1_9BBB_40AC_AF32_3BBE072F72EB_.wvu.PrintTitles" localSheetId="2" hidden="1">'FORM-3'!$6:$6</definedName>
  </definedNames>
  <calcPr calcId="145621"/>
</workbook>
</file>

<file path=xl/calcChain.xml><?xml version="1.0" encoding="utf-8"?>
<calcChain xmlns="http://schemas.openxmlformats.org/spreadsheetml/2006/main">
  <c r="I410" i="16" l="1"/>
  <c r="P409" i="16"/>
  <c r="P410" i="16" s="1"/>
  <c r="K409" i="16"/>
  <c r="K410" i="16" s="1"/>
  <c r="J409" i="16"/>
  <c r="J410" i="16" s="1"/>
  <c r="H409" i="16"/>
  <c r="H410" i="16" s="1"/>
  <c r="O408" i="16"/>
  <c r="O407" i="16"/>
  <c r="O406" i="16"/>
  <c r="O405" i="16"/>
  <c r="O404" i="16"/>
  <c r="O403" i="16"/>
  <c r="O402" i="16"/>
  <c r="O401" i="16"/>
  <c r="O400" i="16"/>
  <c r="O399" i="16"/>
  <c r="O398" i="16"/>
  <c r="O397" i="16"/>
  <c r="O396" i="16"/>
  <c r="O395" i="16"/>
  <c r="O394" i="16"/>
  <c r="O393" i="16"/>
  <c r="O392" i="16"/>
  <c r="O391" i="16"/>
  <c r="O390" i="16"/>
  <c r="O389" i="16"/>
  <c r="O388" i="16"/>
  <c r="O387" i="16"/>
  <c r="O386" i="16"/>
  <c r="O385" i="16"/>
  <c r="O384" i="16"/>
  <c r="O383" i="16"/>
  <c r="O382" i="16"/>
  <c r="O381" i="16"/>
  <c r="O380" i="16"/>
  <c r="O379" i="16"/>
  <c r="O378" i="16"/>
  <c r="O377" i="16"/>
  <c r="O376" i="16"/>
  <c r="O375" i="16"/>
  <c r="O374" i="16"/>
  <c r="O373" i="16"/>
  <c r="O372" i="16"/>
  <c r="O371" i="16"/>
  <c r="O370" i="16"/>
  <c r="O369" i="16"/>
  <c r="O368" i="16"/>
  <c r="O367" i="16"/>
  <c r="O366" i="16"/>
  <c r="O365" i="16"/>
  <c r="O364" i="16"/>
  <c r="O363" i="16"/>
  <c r="O362" i="16"/>
  <c r="O361" i="16"/>
  <c r="O360" i="16"/>
  <c r="O359" i="16"/>
  <c r="O358" i="16"/>
  <c r="O357" i="16"/>
  <c r="O356" i="16"/>
  <c r="O355" i="16"/>
  <c r="O354" i="16"/>
  <c r="O353" i="16"/>
  <c r="O352" i="16"/>
  <c r="O351" i="16"/>
  <c r="O350" i="16"/>
  <c r="O349" i="16"/>
  <c r="O348" i="16"/>
  <c r="O347" i="16"/>
  <c r="O346" i="16"/>
  <c r="O345" i="16"/>
  <c r="O344" i="16"/>
  <c r="O343" i="16"/>
  <c r="O342" i="16"/>
  <c r="O341" i="16"/>
  <c r="O340" i="16"/>
  <c r="O339" i="16"/>
  <c r="O338" i="16"/>
  <c r="O337" i="16"/>
  <c r="O336" i="16"/>
  <c r="O335" i="16"/>
  <c r="O334" i="16"/>
  <c r="O333" i="16"/>
  <c r="O332" i="16"/>
  <c r="O331" i="16"/>
  <c r="O330" i="16"/>
  <c r="O329" i="16"/>
  <c r="O328" i="16"/>
  <c r="O327" i="16"/>
  <c r="O326" i="16"/>
  <c r="O325" i="16"/>
  <c r="O324" i="16"/>
  <c r="O323" i="16"/>
  <c r="O322" i="16"/>
  <c r="O321" i="16"/>
  <c r="O320" i="16"/>
  <c r="O319" i="16"/>
  <c r="O318" i="16"/>
  <c r="O317" i="16"/>
  <c r="O316" i="16"/>
  <c r="O315" i="16"/>
  <c r="O314" i="16"/>
  <c r="O313" i="16"/>
  <c r="O312" i="16"/>
  <c r="O311" i="16"/>
  <c r="O310" i="16"/>
  <c r="O309" i="16"/>
  <c r="O308" i="16"/>
  <c r="O307" i="16"/>
  <c r="O306" i="16"/>
  <c r="O305" i="16"/>
  <c r="O304" i="16"/>
  <c r="O303" i="16"/>
  <c r="O302" i="16"/>
  <c r="O301" i="16"/>
  <c r="O300" i="16"/>
  <c r="O299" i="16"/>
  <c r="O298" i="16"/>
  <c r="O297" i="16"/>
  <c r="O296" i="16"/>
  <c r="O295" i="16"/>
  <c r="O294" i="16"/>
  <c r="O293" i="16"/>
  <c r="O292" i="16"/>
  <c r="O291" i="16"/>
  <c r="O290" i="16"/>
  <c r="O289" i="16"/>
  <c r="O288" i="16"/>
  <c r="O287" i="16"/>
  <c r="O286" i="16"/>
  <c r="O285" i="16"/>
  <c r="O284" i="16"/>
  <c r="O283" i="16"/>
  <c r="O282" i="16"/>
  <c r="O281" i="16"/>
  <c r="O280" i="16"/>
  <c r="O279" i="16"/>
  <c r="O278" i="16"/>
  <c r="O277" i="16"/>
  <c r="O276" i="16"/>
  <c r="O275" i="16"/>
  <c r="O274" i="16"/>
  <c r="O273" i="16"/>
  <c r="O272" i="16"/>
  <c r="O271" i="16"/>
  <c r="O270" i="16"/>
  <c r="O269" i="16"/>
  <c r="O268" i="16"/>
  <c r="O267" i="16"/>
  <c r="O266" i="16"/>
  <c r="O265" i="16"/>
  <c r="O264" i="16"/>
  <c r="O263" i="16"/>
  <c r="O262" i="16"/>
  <c r="O261" i="16"/>
  <c r="O260" i="16"/>
  <c r="O259" i="16"/>
  <c r="O258" i="16"/>
  <c r="O257" i="16"/>
  <c r="O256" i="16"/>
  <c r="O255" i="16"/>
  <c r="O254" i="16"/>
  <c r="O253" i="16"/>
  <c r="O252" i="16"/>
  <c r="O251" i="16"/>
  <c r="O250" i="16"/>
  <c r="O249" i="16"/>
  <c r="O248" i="16"/>
  <c r="O247" i="16"/>
  <c r="O246" i="16"/>
  <c r="O245" i="16"/>
  <c r="O244" i="16"/>
  <c r="O243" i="16"/>
  <c r="O242" i="16"/>
  <c r="O241" i="16"/>
  <c r="O240" i="16"/>
  <c r="O239" i="16"/>
  <c r="O238" i="16"/>
  <c r="O237" i="16"/>
  <c r="O236" i="16"/>
  <c r="O235" i="16"/>
  <c r="O234" i="16"/>
  <c r="O233" i="16"/>
  <c r="O232" i="16"/>
  <c r="O231" i="16"/>
  <c r="O230" i="16"/>
  <c r="O229" i="16"/>
  <c r="O228" i="16"/>
  <c r="O227" i="16"/>
  <c r="O226" i="16"/>
  <c r="O225" i="16"/>
  <c r="O224" i="16"/>
  <c r="O223" i="16"/>
  <c r="O222" i="16"/>
  <c r="O221" i="16"/>
  <c r="O220" i="16"/>
  <c r="O219" i="16"/>
  <c r="O218" i="16"/>
  <c r="O217" i="16"/>
  <c r="O216" i="16"/>
  <c r="O215" i="16"/>
  <c r="O214" i="16"/>
  <c r="O213" i="16"/>
  <c r="O409" i="16" l="1"/>
  <c r="O410" i="16" s="1"/>
  <c r="Q409" i="16" l="1"/>
  <c r="G88" i="11"/>
  <c r="G86" i="11"/>
  <c r="G84" i="11"/>
  <c r="G78" i="11"/>
  <c r="G55" i="11"/>
  <c r="G23" i="11"/>
  <c r="G12" i="11"/>
  <c r="G92" i="11" s="1"/>
  <c r="D23" i="11" l="1"/>
  <c r="D12" i="11"/>
  <c r="D93" i="11" l="1"/>
  <c r="I91" i="11"/>
  <c r="I90" i="11"/>
  <c r="I88" i="11" s="1"/>
  <c r="I89" i="11"/>
  <c r="H88" i="11"/>
  <c r="F88" i="11"/>
  <c r="E88" i="11"/>
  <c r="D88" i="11"/>
  <c r="I87" i="11"/>
  <c r="I86" i="11" s="1"/>
  <c r="H86" i="11"/>
  <c r="F86" i="11"/>
  <c r="E86" i="11"/>
  <c r="D86" i="11"/>
  <c r="I85" i="11"/>
  <c r="I84" i="11" s="1"/>
  <c r="H84" i="11"/>
  <c r="F84" i="11"/>
  <c r="E84" i="11"/>
  <c r="D84" i="11"/>
  <c r="I83" i="11"/>
  <c r="I82" i="11"/>
  <c r="I81" i="11"/>
  <c r="I80" i="11"/>
  <c r="I78" i="11" s="1"/>
  <c r="I79" i="11"/>
  <c r="H78" i="11"/>
  <c r="F78" i="11"/>
  <c r="E78" i="11"/>
  <c r="D78" i="11"/>
  <c r="I77" i="11"/>
  <c r="I76" i="11"/>
  <c r="I75" i="11"/>
  <c r="I74" i="11"/>
  <c r="I73" i="11"/>
  <c r="I72" i="11"/>
  <c r="I71" i="11"/>
  <c r="I70" i="11"/>
  <c r="I69" i="11"/>
  <c r="I68" i="11"/>
  <c r="I67" i="11"/>
  <c r="I66" i="11"/>
  <c r="I65" i="11"/>
  <c r="I64" i="11"/>
  <c r="I63" i="11"/>
  <c r="I62" i="11"/>
  <c r="I61" i="11"/>
  <c r="I60" i="11"/>
  <c r="I59" i="11"/>
  <c r="I58" i="11"/>
  <c r="I57" i="11"/>
  <c r="I56" i="11"/>
  <c r="D56" i="11"/>
  <c r="H55" i="11"/>
  <c r="F55" i="11"/>
  <c r="E55" i="11"/>
  <c r="D55" i="11"/>
  <c r="I54" i="11"/>
  <c r="I53" i="11"/>
  <c r="I52" i="11"/>
  <c r="I51" i="11"/>
  <c r="I50" i="11"/>
  <c r="I49" i="11"/>
  <c r="I48" i="11"/>
  <c r="I47" i="11"/>
  <c r="I46" i="11"/>
  <c r="I45" i="11"/>
  <c r="I44" i="11"/>
  <c r="I43" i="11"/>
  <c r="I42" i="11"/>
  <c r="I41" i="11"/>
  <c r="I40" i="11"/>
  <c r="I39" i="11"/>
  <c r="I38" i="11"/>
  <c r="I37" i="11"/>
  <c r="I36" i="11"/>
  <c r="I35" i="11"/>
  <c r="I34" i="11"/>
  <c r="I33" i="11"/>
  <c r="I32" i="11"/>
  <c r="I31" i="11"/>
  <c r="I30" i="11"/>
  <c r="I29" i="11"/>
  <c r="I28" i="11"/>
  <c r="I27" i="11"/>
  <c r="I26" i="11"/>
  <c r="I25" i="11"/>
  <c r="I24" i="11"/>
  <c r="H23" i="11"/>
  <c r="F23" i="11"/>
  <c r="E23" i="11"/>
  <c r="I22" i="11"/>
  <c r="I21" i="11"/>
  <c r="I20" i="11"/>
  <c r="I19" i="11"/>
  <c r="I18" i="11"/>
  <c r="I17" i="11"/>
  <c r="I16" i="11"/>
  <c r="I15" i="11"/>
  <c r="I14" i="11"/>
  <c r="I13" i="11"/>
  <c r="H12" i="11"/>
  <c r="F12" i="11"/>
  <c r="F92" i="11" s="1"/>
  <c r="E12" i="11"/>
  <c r="D92" i="11"/>
  <c r="I92" i="11" s="1"/>
  <c r="I23" i="11" l="1"/>
  <c r="E92" i="11"/>
  <c r="H92" i="11"/>
  <c r="I94" i="11" s="1"/>
  <c r="I55" i="11"/>
  <c r="D94" i="11"/>
  <c r="Q156" i="30"/>
  <c r="L156" i="30"/>
  <c r="N316" i="24" l="1"/>
  <c r="N222" i="24"/>
  <c r="J92" i="35" l="1"/>
  <c r="J44" i="35"/>
  <c r="J19" i="35"/>
  <c r="K15" i="35"/>
  <c r="K16" i="35"/>
  <c r="K92" i="35"/>
  <c r="I91" i="35"/>
  <c r="I90" i="35"/>
  <c r="I89" i="35"/>
  <c r="I88" i="35"/>
  <c r="I87" i="35"/>
  <c r="I86" i="35"/>
  <c r="I85" i="35"/>
  <c r="I84" i="35"/>
  <c r="I83" i="35"/>
  <c r="I82" i="35"/>
  <c r="I81" i="35"/>
  <c r="I80" i="35"/>
  <c r="I79" i="35"/>
  <c r="I78" i="35"/>
  <c r="I77" i="35"/>
  <c r="I76" i="35"/>
  <c r="I75" i="35"/>
  <c r="I74" i="35"/>
  <c r="I73" i="35"/>
  <c r="I72" i="35"/>
  <c r="I71" i="35"/>
  <c r="I70" i="35"/>
  <c r="I69" i="35"/>
  <c r="I68" i="35"/>
  <c r="I67" i="35"/>
  <c r="I66" i="35"/>
  <c r="I65" i="35"/>
  <c r="I64" i="35"/>
  <c r="I63" i="35"/>
  <c r="I62" i="35"/>
  <c r="I61" i="35"/>
  <c r="I60" i="35"/>
  <c r="I59" i="35"/>
  <c r="I58" i="35"/>
  <c r="I57" i="35"/>
  <c r="I56" i="35"/>
  <c r="I55" i="35"/>
  <c r="I54" i="35"/>
  <c r="I53" i="35"/>
  <c r="I52" i="35"/>
  <c r="I51" i="35"/>
  <c r="I50" i="35"/>
  <c r="I49" i="35"/>
  <c r="I48" i="35"/>
  <c r="I47" i="35"/>
  <c r="I46" i="35"/>
  <c r="H46" i="35"/>
  <c r="H47" i="35" s="1"/>
  <c r="H62" i="35" s="1"/>
  <c r="H79" i="35" s="1"/>
  <c r="H63" i="35" s="1"/>
  <c r="H52" i="35" s="1"/>
  <c r="H53" i="35" s="1"/>
  <c r="H78" i="35" s="1"/>
  <c r="H69" i="35" s="1"/>
  <c r="H64" i="35" s="1"/>
  <c r="H48" i="35" s="1"/>
  <c r="H70" i="35" s="1"/>
  <c r="H80" i="35" s="1"/>
  <c r="H81" i="35" s="1"/>
  <c r="H86" i="35" s="1"/>
  <c r="H71" i="35" s="1"/>
  <c r="H82" i="35" s="1"/>
  <c r="H72" i="35" s="1"/>
  <c r="H83" i="35" s="1"/>
  <c r="H73" i="35" s="1"/>
  <c r="H65" i="35" s="1"/>
  <c r="H56" i="35" s="1"/>
  <c r="H66" i="35" s="1"/>
  <c r="H57" i="35" s="1"/>
  <c r="H67" i="35" s="1"/>
  <c r="H55" i="35" s="1"/>
  <c r="H84" i="35" s="1"/>
  <c r="H75" i="35" s="1"/>
  <c r="H68" i="35" s="1"/>
  <c r="H49" i="35" s="1"/>
  <c r="H61" i="35" s="1"/>
  <c r="H76" i="35" s="1"/>
  <c r="H59" i="35" s="1"/>
  <c r="H58" i="35" s="1"/>
  <c r="H50" i="35" s="1"/>
  <c r="H89" i="35" s="1"/>
  <c r="H88" i="35" s="1"/>
  <c r="H77" i="35" s="1"/>
  <c r="H60" i="35" s="1"/>
  <c r="H51" i="35" s="1"/>
  <c r="H74" i="35" s="1"/>
  <c r="H54" i="35" s="1"/>
  <c r="H85" i="35" s="1"/>
  <c r="H87" i="35" s="1"/>
  <c r="H90" i="35" s="1"/>
  <c r="H91" i="35" s="1"/>
  <c r="I45" i="35"/>
  <c r="K43" i="35"/>
  <c r="K42" i="35"/>
  <c r="K41" i="35"/>
  <c r="K40" i="35"/>
  <c r="K39" i="35"/>
  <c r="K38" i="35"/>
  <c r="K37" i="35"/>
  <c r="K36" i="35"/>
  <c r="K35" i="35"/>
  <c r="K34" i="35"/>
  <c r="K33" i="35"/>
  <c r="K32" i="35"/>
  <c r="K31" i="35"/>
  <c r="K30" i="35"/>
  <c r="K29" i="35"/>
  <c r="K28" i="35"/>
  <c r="K27" i="35"/>
  <c r="K26" i="35"/>
  <c r="K25" i="35"/>
  <c r="K24" i="35"/>
  <c r="K23" i="35"/>
  <c r="K22" i="35"/>
  <c r="K21" i="35"/>
  <c r="K20" i="35"/>
  <c r="K18" i="35"/>
  <c r="K19" i="35" s="1"/>
  <c r="K17" i="35"/>
  <c r="O209" i="16"/>
  <c r="O208" i="16"/>
  <c r="O207" i="16"/>
  <c r="O206" i="16"/>
  <c r="O205" i="16"/>
  <c r="O204" i="16"/>
  <c r="O203" i="16"/>
  <c r="O202" i="16"/>
  <c r="O201" i="16"/>
  <c r="O200" i="16"/>
  <c r="O199" i="16"/>
  <c r="O198" i="16"/>
  <c r="O197" i="16"/>
  <c r="O196" i="16"/>
  <c r="O195" i="16"/>
  <c r="O194" i="16"/>
  <c r="O193" i="16"/>
  <c r="O192" i="16"/>
  <c r="O191" i="16"/>
  <c r="O190" i="16"/>
  <c r="O189" i="16"/>
  <c r="O188" i="16"/>
  <c r="O187" i="16"/>
  <c r="O186" i="16"/>
  <c r="O185" i="16"/>
  <c r="O184" i="16"/>
  <c r="O183" i="16"/>
  <c r="O182" i="16"/>
  <c r="O181" i="16"/>
  <c r="O180" i="16"/>
  <c r="O179" i="16"/>
  <c r="O178" i="16"/>
  <c r="O177" i="16"/>
  <c r="O176" i="16"/>
  <c r="O175" i="16"/>
  <c r="O174" i="16"/>
  <c r="O173" i="16"/>
  <c r="O172" i="16"/>
  <c r="O171" i="16"/>
  <c r="O170" i="16"/>
  <c r="O169" i="16"/>
  <c r="O168" i="16"/>
  <c r="O167" i="16"/>
  <c r="O166" i="16"/>
  <c r="O165" i="16"/>
  <c r="O164" i="16"/>
  <c r="O163" i="16"/>
  <c r="O162" i="16"/>
  <c r="O161" i="16"/>
  <c r="O160" i="16"/>
  <c r="O159" i="16"/>
  <c r="O158" i="16"/>
  <c r="O157" i="16"/>
  <c r="O156" i="16"/>
  <c r="O155" i="16"/>
  <c r="O154" i="16"/>
  <c r="O153" i="16"/>
  <c r="O152" i="16"/>
  <c r="O151" i="16"/>
  <c r="O150" i="16"/>
  <c r="O149" i="16"/>
  <c r="O148" i="16"/>
  <c r="O147" i="16"/>
  <c r="O146" i="16"/>
  <c r="O145" i="16"/>
  <c r="O144" i="16"/>
  <c r="O143" i="16"/>
  <c r="O142" i="16"/>
  <c r="O141" i="16"/>
  <c r="O140" i="16"/>
  <c r="O139" i="16"/>
  <c r="O138" i="16"/>
  <c r="O137" i="16"/>
  <c r="O136" i="16"/>
  <c r="O135" i="16"/>
  <c r="O134" i="16"/>
  <c r="O133" i="16"/>
  <c r="O132" i="16"/>
  <c r="O131" i="16"/>
  <c r="O130" i="16"/>
  <c r="O129" i="16"/>
  <c r="O128" i="16"/>
  <c r="O127" i="16"/>
  <c r="O126" i="16"/>
  <c r="O125" i="16"/>
  <c r="O124" i="16"/>
  <c r="O123" i="16"/>
  <c r="O122" i="16"/>
  <c r="O121" i="16"/>
  <c r="O120" i="16"/>
  <c r="O119" i="16"/>
  <c r="O118" i="16"/>
  <c r="O117" i="16"/>
  <c r="O116" i="16"/>
  <c r="O115" i="16"/>
  <c r="O114" i="16"/>
  <c r="O113" i="16"/>
  <c r="O112" i="16"/>
  <c r="O111" i="16"/>
  <c r="O110" i="16"/>
  <c r="O109" i="16"/>
  <c r="O108" i="16"/>
  <c r="O107" i="16"/>
  <c r="O106" i="16"/>
  <c r="O105" i="16"/>
  <c r="O104" i="16"/>
  <c r="O103" i="16"/>
  <c r="O102" i="16"/>
  <c r="O101" i="16"/>
  <c r="O100" i="16"/>
  <c r="O99" i="16"/>
  <c r="O98" i="16"/>
  <c r="O97" i="16"/>
  <c r="O96" i="16"/>
  <c r="O95" i="16"/>
  <c r="O94" i="16"/>
  <c r="O93" i="16"/>
  <c r="O92" i="16"/>
  <c r="O91" i="16"/>
  <c r="O90" i="16"/>
  <c r="O89" i="16"/>
  <c r="O88" i="16"/>
  <c r="O87" i="16"/>
  <c r="O86" i="16"/>
  <c r="O85" i="16"/>
  <c r="O84" i="16"/>
  <c r="O83" i="16"/>
  <c r="O82" i="16"/>
  <c r="O81" i="16"/>
  <c r="O80" i="16"/>
  <c r="O79" i="16"/>
  <c r="O78" i="16"/>
  <c r="O77" i="16"/>
  <c r="O76" i="16"/>
  <c r="O75" i="16"/>
  <c r="O74" i="16"/>
  <c r="O73" i="16"/>
  <c r="O72" i="16"/>
  <c r="O71" i="16"/>
  <c r="O70" i="16"/>
  <c r="O69" i="16"/>
  <c r="O68" i="16"/>
  <c r="O67" i="16"/>
  <c r="O66" i="16"/>
  <c r="O65" i="16"/>
  <c r="O64" i="16"/>
  <c r="O63" i="16"/>
  <c r="O62" i="16"/>
  <c r="O61" i="16"/>
  <c r="O60" i="16"/>
  <c r="O59" i="16"/>
  <c r="O58" i="16"/>
  <c r="O57" i="16"/>
  <c r="O56" i="16"/>
  <c r="O55" i="16"/>
  <c r="O54" i="16"/>
  <c r="O53" i="16"/>
  <c r="O52" i="16"/>
  <c r="O51" i="16"/>
  <c r="O50" i="16"/>
  <c r="O49" i="16"/>
  <c r="O48" i="16"/>
  <c r="O47" i="16"/>
  <c r="O46" i="16"/>
  <c r="O45" i="16"/>
  <c r="O44" i="16"/>
  <c r="O43" i="16"/>
  <c r="O42" i="16"/>
  <c r="O41" i="16"/>
  <c r="O40" i="16"/>
  <c r="O39" i="16"/>
  <c r="O38" i="16"/>
  <c r="O37" i="16"/>
  <c r="O36" i="16"/>
  <c r="O35" i="16"/>
  <c r="O34" i="16"/>
  <c r="O33" i="16"/>
  <c r="O32" i="16"/>
  <c r="O31" i="16"/>
  <c r="O30" i="16"/>
  <c r="O29" i="16"/>
  <c r="O28" i="16"/>
  <c r="O27" i="16"/>
  <c r="O26" i="16"/>
  <c r="O25" i="16"/>
  <c r="O24" i="16"/>
  <c r="O23" i="16"/>
  <c r="O22" i="16"/>
  <c r="O21" i="16"/>
  <c r="O20" i="16"/>
  <c r="O19" i="16"/>
  <c r="O18" i="16"/>
  <c r="K44" i="35" l="1"/>
  <c r="J211" i="16"/>
  <c r="H211" i="16"/>
  <c r="I211" i="16"/>
  <c r="K211" i="16" l="1"/>
  <c r="P209" i="16"/>
  <c r="P208" i="16"/>
  <c r="P207" i="16"/>
  <c r="P206" i="16"/>
  <c r="P205" i="16"/>
  <c r="P204" i="16"/>
  <c r="P203" i="16"/>
  <c r="P202" i="16"/>
  <c r="P201" i="16"/>
  <c r="P200" i="16"/>
  <c r="P199" i="16"/>
  <c r="P198" i="16"/>
  <c r="P197" i="16"/>
  <c r="P196" i="16"/>
  <c r="P195" i="16"/>
  <c r="P194" i="16"/>
  <c r="P193" i="16"/>
  <c r="P192" i="16"/>
  <c r="P191" i="16"/>
  <c r="P190" i="16"/>
  <c r="P189" i="16"/>
  <c r="P188" i="16"/>
  <c r="P187" i="16"/>
  <c r="P186" i="16"/>
  <c r="P185" i="16"/>
  <c r="P184" i="16"/>
  <c r="P183" i="16"/>
  <c r="P182" i="16"/>
  <c r="P181" i="16"/>
  <c r="P180" i="16"/>
  <c r="P179" i="16"/>
  <c r="P178" i="16"/>
  <c r="P177" i="16"/>
  <c r="P176" i="16"/>
  <c r="P175" i="16"/>
  <c r="P174" i="16"/>
  <c r="P173" i="16"/>
  <c r="P172" i="16"/>
  <c r="P171" i="16"/>
  <c r="P170" i="16"/>
  <c r="P169" i="16"/>
  <c r="P168" i="16"/>
  <c r="P167" i="16"/>
  <c r="P166" i="16"/>
  <c r="P165" i="16"/>
  <c r="P164" i="16"/>
  <c r="P163" i="16"/>
  <c r="P162" i="16"/>
  <c r="P161" i="16"/>
  <c r="P160" i="16"/>
  <c r="P159" i="16"/>
  <c r="P158" i="16"/>
  <c r="P157" i="16"/>
  <c r="P156" i="16"/>
  <c r="P155" i="16"/>
  <c r="P154" i="16"/>
  <c r="P153" i="16"/>
  <c r="P152" i="16"/>
  <c r="P151" i="16"/>
  <c r="P150" i="16"/>
  <c r="P149" i="16"/>
  <c r="P148" i="16"/>
  <c r="P147" i="16"/>
  <c r="P146" i="16"/>
  <c r="P145" i="16"/>
  <c r="P144" i="16"/>
  <c r="P143" i="16"/>
  <c r="P142" i="16"/>
  <c r="P141" i="16"/>
  <c r="P140" i="16"/>
  <c r="P139" i="16"/>
  <c r="P138" i="16"/>
  <c r="P137" i="16"/>
  <c r="P136" i="16"/>
  <c r="P135" i="16"/>
  <c r="P134" i="16"/>
  <c r="P133" i="16"/>
  <c r="P132" i="16"/>
  <c r="P131" i="16"/>
  <c r="P130" i="16"/>
  <c r="P129" i="16"/>
  <c r="P128" i="16"/>
  <c r="P127" i="16"/>
  <c r="P126" i="16"/>
  <c r="P125" i="16"/>
  <c r="P124" i="16"/>
  <c r="P123" i="16"/>
  <c r="P122" i="16"/>
  <c r="P121" i="16"/>
  <c r="P120" i="16"/>
  <c r="P119" i="16"/>
  <c r="P118" i="16"/>
  <c r="P117" i="16"/>
  <c r="P116" i="16"/>
  <c r="P115" i="16"/>
  <c r="P114" i="16"/>
  <c r="P113" i="16"/>
  <c r="P112" i="16"/>
  <c r="P111" i="16"/>
  <c r="P110" i="16"/>
  <c r="P109" i="16"/>
  <c r="P108" i="16"/>
  <c r="P107" i="16"/>
  <c r="P106" i="16"/>
  <c r="P105" i="16"/>
  <c r="P104" i="16"/>
  <c r="P103" i="16"/>
  <c r="P102" i="16"/>
  <c r="P101" i="16"/>
  <c r="P100" i="16"/>
  <c r="P99" i="16"/>
  <c r="P98" i="16"/>
  <c r="P97" i="16"/>
  <c r="P96" i="16"/>
  <c r="P95" i="16"/>
  <c r="P94" i="16"/>
  <c r="P93" i="16"/>
  <c r="P92" i="16"/>
  <c r="P91" i="16"/>
  <c r="P90" i="16"/>
  <c r="P89" i="16"/>
  <c r="P88" i="16"/>
  <c r="P87" i="16"/>
  <c r="P86" i="16"/>
  <c r="P85" i="16"/>
  <c r="P84" i="16"/>
  <c r="P83" i="16"/>
  <c r="P82" i="16"/>
  <c r="P81" i="16"/>
  <c r="P80" i="16"/>
  <c r="P79" i="16"/>
  <c r="P78" i="16"/>
  <c r="P77" i="16"/>
  <c r="P76" i="16"/>
  <c r="P75" i="16"/>
  <c r="P74" i="16"/>
  <c r="P73" i="16"/>
  <c r="P72" i="16"/>
  <c r="P71" i="16"/>
  <c r="P70" i="16"/>
  <c r="P69" i="16"/>
  <c r="P68" i="16"/>
  <c r="P67" i="16"/>
  <c r="P66" i="16"/>
  <c r="P65" i="16"/>
  <c r="P64" i="16"/>
  <c r="P63" i="16"/>
  <c r="P62" i="16"/>
  <c r="P61" i="16"/>
  <c r="P60" i="16"/>
  <c r="P59" i="16"/>
  <c r="P58" i="16"/>
  <c r="P57" i="16"/>
  <c r="P56" i="16"/>
  <c r="P55" i="16"/>
  <c r="P54" i="16"/>
  <c r="P53" i="16"/>
  <c r="P52" i="16"/>
  <c r="P51" i="16"/>
  <c r="P50" i="16"/>
  <c r="P49" i="16"/>
  <c r="P48" i="16"/>
  <c r="P47" i="16"/>
  <c r="P46" i="16"/>
  <c r="P45" i="16"/>
  <c r="P44" i="16"/>
  <c r="P43" i="16"/>
  <c r="P42" i="16"/>
  <c r="P41" i="16"/>
  <c r="P40" i="16"/>
  <c r="P39" i="16"/>
  <c r="P38" i="16"/>
  <c r="P37" i="16"/>
  <c r="P36" i="16"/>
  <c r="P35" i="16"/>
  <c r="P34" i="16"/>
  <c r="P33" i="16"/>
  <c r="P32" i="16"/>
  <c r="P31" i="16"/>
  <c r="P30" i="16"/>
  <c r="P29" i="16"/>
  <c r="P28" i="16"/>
  <c r="P27" i="16"/>
  <c r="P26" i="16"/>
  <c r="P25" i="16"/>
  <c r="P24" i="16"/>
  <c r="P23" i="16"/>
  <c r="P22" i="16"/>
  <c r="P21" i="16"/>
  <c r="P20" i="16"/>
  <c r="P19" i="16"/>
  <c r="P18" i="16"/>
  <c r="P211" i="16" s="1"/>
  <c r="Q330" i="1" l="1"/>
  <c r="Q329" i="1"/>
  <c r="N96" i="24" l="1"/>
  <c r="N95" i="24"/>
  <c r="N80" i="24"/>
  <c r="N79" i="24"/>
  <c r="N78" i="24"/>
  <c r="N77" i="24"/>
  <c r="N76" i="24"/>
  <c r="N75" i="24"/>
  <c r="N74" i="24"/>
  <c r="L68" i="24"/>
  <c r="K41" i="24"/>
  <c r="K40" i="24"/>
  <c r="K39" i="24"/>
  <c r="K38" i="24"/>
  <c r="N36" i="24"/>
  <c r="N35" i="24"/>
  <c r="N34" i="24"/>
  <c r="N33" i="24"/>
  <c r="N32" i="24"/>
  <c r="N31" i="24"/>
  <c r="N30" i="24"/>
  <c r="N29" i="24"/>
  <c r="N28" i="24"/>
  <c r="N27" i="24"/>
  <c r="N26" i="24"/>
  <c r="N25" i="24"/>
  <c r="N24" i="24"/>
  <c r="N23" i="24"/>
  <c r="N22" i="24"/>
  <c r="N21" i="24"/>
  <c r="N193" i="24" l="1"/>
  <c r="G66" i="44" l="1"/>
  <c r="P329" i="1" l="1"/>
  <c r="O329" i="1"/>
  <c r="P236" i="1" l="1"/>
  <c r="N329" i="1"/>
  <c r="N319" i="1"/>
  <c r="N318" i="1"/>
  <c r="N309" i="1"/>
  <c r="N308" i="1"/>
  <c r="N307" i="1"/>
  <c r="N277" i="1"/>
  <c r="N276" i="1"/>
  <c r="N274" i="1"/>
  <c r="N273" i="1"/>
  <c r="N271" i="1"/>
  <c r="N270" i="1"/>
  <c r="N269" i="1"/>
  <c r="N251" i="1"/>
  <c r="N249" i="1"/>
  <c r="N248" i="1"/>
  <c r="N239" i="1"/>
  <c r="N238" i="1"/>
  <c r="N237" i="1"/>
  <c r="N235" i="1"/>
  <c r="N234" i="1"/>
  <c r="N232" i="1"/>
  <c r="N231" i="1"/>
  <c r="N230" i="1"/>
  <c r="N228" i="1"/>
  <c r="N226" i="1"/>
  <c r="N225" i="1"/>
  <c r="N223" i="1"/>
  <c r="N222" i="1"/>
  <c r="N221" i="1"/>
  <c r="N219" i="1"/>
  <c r="N218" i="1"/>
  <c r="N216" i="1"/>
  <c r="N215" i="1"/>
  <c r="N214" i="1"/>
  <c r="N206" i="1"/>
  <c r="N205" i="1"/>
  <c r="N203" i="1"/>
  <c r="N202" i="1"/>
  <c r="N200" i="1"/>
  <c r="N198" i="1"/>
  <c r="N196" i="1"/>
  <c r="N195" i="1"/>
  <c r="N194" i="1"/>
  <c r="N192" i="1"/>
  <c r="N176" i="1"/>
  <c r="N175" i="1"/>
  <c r="N173" i="1"/>
  <c r="N172" i="1"/>
  <c r="N170" i="1"/>
  <c r="N169" i="1"/>
  <c r="N168" i="1"/>
  <c r="N160" i="1"/>
  <c r="N159" i="1"/>
  <c r="N157" i="1"/>
  <c r="N156" i="1"/>
  <c r="N149" i="1"/>
  <c r="N139" i="1"/>
  <c r="N138" i="1"/>
  <c r="N137" i="1"/>
  <c r="N136" i="1"/>
  <c r="N134" i="1"/>
  <c r="N133" i="1"/>
  <c r="N126" i="1"/>
  <c r="N125" i="1"/>
  <c r="N124" i="1"/>
  <c r="N115" i="1" l="1"/>
  <c r="N114" i="1"/>
  <c r="N112" i="1"/>
  <c r="N111" i="1"/>
  <c r="N109" i="1"/>
  <c r="N108" i="1"/>
  <c r="N101" i="1"/>
  <c r="N100" i="1"/>
  <c r="N98" i="1"/>
  <c r="N97" i="1"/>
  <c r="N96" i="1"/>
  <c r="N82" i="1"/>
  <c r="N80" i="1"/>
  <c r="N79" i="1"/>
  <c r="N78" i="1"/>
  <c r="N76" i="1"/>
  <c r="N75" i="1"/>
  <c r="N74" i="1"/>
  <c r="N67" i="1"/>
  <c r="N66" i="1"/>
  <c r="N65" i="1"/>
  <c r="N63" i="1"/>
  <c r="N62" i="1"/>
  <c r="N44" i="1"/>
  <c r="N42" i="1"/>
  <c r="N41" i="1"/>
  <c r="N34" i="1"/>
  <c r="N33" i="1"/>
  <c r="N32" i="1"/>
  <c r="N30" i="1"/>
  <c r="N29" i="1"/>
  <c r="N27" i="1"/>
  <c r="N25" i="1"/>
  <c r="N23" i="1"/>
  <c r="E93" i="37"/>
  <c r="E88" i="37"/>
  <c r="E82" i="37"/>
  <c r="E78" i="37"/>
  <c r="E65" i="37"/>
  <c r="E59" i="37"/>
  <c r="E57" i="37"/>
  <c r="E52" i="37"/>
  <c r="E40" i="37"/>
  <c r="E23" i="37"/>
  <c r="E20" i="37"/>
  <c r="E17" i="37"/>
  <c r="E13" i="37"/>
  <c r="U24" i="44"/>
  <c r="U23" i="44"/>
  <c r="U22" i="44"/>
  <c r="U21" i="44"/>
  <c r="U20" i="44"/>
  <c r="U19" i="44"/>
  <c r="U18" i="44"/>
  <c r="U17" i="44"/>
  <c r="U16" i="44"/>
  <c r="U15" i="44"/>
  <c r="U14" i="44"/>
  <c r="U13" i="44"/>
  <c r="U12" i="44"/>
  <c r="K14" i="47" l="1"/>
  <c r="L14" i="47"/>
  <c r="K15" i="47"/>
  <c r="L15" i="47"/>
  <c r="K16" i="47"/>
  <c r="L16" i="47"/>
  <c r="K17" i="47"/>
  <c r="L17" i="47"/>
  <c r="K19" i="47"/>
  <c r="L19" i="47"/>
  <c r="K20" i="47"/>
  <c r="L20" i="47"/>
  <c r="K21" i="47"/>
  <c r="L21" i="47"/>
  <c r="K22" i="47"/>
  <c r="L22" i="47"/>
  <c r="J23" i="47"/>
  <c r="K23" i="47"/>
  <c r="L23" i="47"/>
  <c r="O24" i="47" s="1"/>
  <c r="K27" i="47"/>
  <c r="L27" i="47"/>
  <c r="K28" i="47"/>
  <c r="L28" i="47"/>
  <c r="K29" i="47"/>
  <c r="L29" i="47"/>
  <c r="K30" i="47"/>
  <c r="L30" i="47"/>
  <c r="K32" i="47"/>
  <c r="L32" i="47"/>
  <c r="K33" i="47"/>
  <c r="L33" i="47"/>
  <c r="K34" i="47"/>
  <c r="L34" i="47"/>
  <c r="K35" i="47"/>
  <c r="L35" i="47"/>
  <c r="J36" i="47"/>
  <c r="L36" i="47" s="1"/>
  <c r="P24" i="47" s="1"/>
  <c r="K36" i="47"/>
  <c r="K88" i="37" l="1"/>
  <c r="K65" i="37"/>
  <c r="G199" i="1"/>
  <c r="G201" i="1" l="1"/>
  <c r="G317" i="1" l="1"/>
  <c r="G290" i="1"/>
  <c r="G278" i="1"/>
  <c r="G320" i="1" l="1"/>
  <c r="G240" i="1" l="1"/>
  <c r="G236" i="1"/>
  <c r="G229" i="1"/>
  <c r="G233" i="1"/>
  <c r="G227" i="1"/>
  <c r="G224" i="1"/>
  <c r="G217" i="1"/>
  <c r="G220" i="1"/>
  <c r="G204" i="1"/>
  <c r="G207" i="1"/>
  <c r="G213" i="1"/>
  <c r="G252" i="1" l="1"/>
  <c r="G250" i="1"/>
  <c r="G247" i="1"/>
  <c r="G306" i="1"/>
  <c r="G294" i="1"/>
  <c r="G310" i="1"/>
  <c r="G73" i="1" l="1"/>
  <c r="G89" i="1" l="1"/>
  <c r="G107" i="1"/>
  <c r="G110" i="1"/>
  <c r="G102" i="1" l="1"/>
  <c r="G99" i="1"/>
  <c r="G95" i="1"/>
  <c r="G83" i="1"/>
  <c r="L78" i="37" l="1"/>
  <c r="M78" i="37"/>
  <c r="N78" i="37"/>
  <c r="K78" i="37"/>
  <c r="L65" i="37"/>
  <c r="M65" i="37"/>
  <c r="N65" i="37"/>
  <c r="N88" i="37"/>
  <c r="M88" i="37"/>
  <c r="L88" i="37"/>
  <c r="N82" i="37"/>
  <c r="M82" i="37"/>
  <c r="L82" i="37"/>
  <c r="K82" i="37"/>
  <c r="G167" i="1" l="1"/>
  <c r="G26" i="1" l="1"/>
  <c r="G135" i="1"/>
  <c r="G132" i="1"/>
  <c r="G43" i="1"/>
  <c r="G45" i="1"/>
  <c r="G81" i="1"/>
  <c r="G77" i="1"/>
  <c r="G68" i="1"/>
  <c r="G116" i="1" l="1"/>
  <c r="G64" i="1" l="1"/>
  <c r="G61" i="1" l="1"/>
  <c r="G197" i="1"/>
  <c r="G193" i="1"/>
  <c r="G191" i="1"/>
  <c r="G183" i="1"/>
  <c r="G177" i="1"/>
  <c r="G174" i="1"/>
  <c r="G171" i="1"/>
  <c r="G158" i="1"/>
  <c r="G155" i="1"/>
  <c r="G150" i="1"/>
  <c r="G140" i="1"/>
  <c r="G161" i="1"/>
  <c r="G148" i="1"/>
  <c r="G35" i="1" l="1"/>
  <c r="G40" i="1"/>
  <c r="L17" i="37"/>
  <c r="M17" i="37"/>
  <c r="N17" i="37"/>
  <c r="K17" i="37"/>
  <c r="N59" i="37"/>
  <c r="K52" i="37"/>
  <c r="N52" i="37"/>
  <c r="M52" i="37"/>
  <c r="L52" i="37"/>
  <c r="G113" i="1"/>
  <c r="G127" i="1" l="1"/>
  <c r="G123" i="1"/>
  <c r="K40" i="37"/>
  <c r="G31" i="1" l="1"/>
  <c r="G28" i="1"/>
  <c r="L20" i="37"/>
  <c r="M20" i="37"/>
  <c r="N20" i="37"/>
  <c r="K20" i="37"/>
  <c r="G15" i="1" l="1"/>
  <c r="L13" i="37"/>
  <c r="M13" i="37"/>
  <c r="N13" i="37"/>
  <c r="K13" i="37"/>
  <c r="G24" i="1" l="1"/>
  <c r="G22" i="1"/>
  <c r="L40" i="37" l="1"/>
  <c r="M40" i="37"/>
  <c r="N40" i="37"/>
  <c r="L23" i="37"/>
  <c r="M23" i="37"/>
  <c r="N23" i="37"/>
  <c r="K23" i="37"/>
</calcChain>
</file>

<file path=xl/comments1.xml><?xml version="1.0" encoding="utf-8"?>
<comments xmlns="http://schemas.openxmlformats.org/spreadsheetml/2006/main">
  <authors>
    <author>Pasante</author>
    <author>Fatima Yadira Rueda Saavedra</author>
  </authors>
  <commentList>
    <comment ref="G55" authorId="0">
      <text>
        <r>
          <rPr>
            <sz val="9"/>
            <color indexed="81"/>
            <rFont val="Tahoma"/>
            <family val="2"/>
          </rPr>
          <t xml:space="preserve">Aida
</t>
        </r>
      </text>
    </comment>
    <comment ref="G61" authorId="1">
      <text>
        <r>
          <rPr>
            <b/>
            <sz val="9"/>
            <color indexed="81"/>
            <rFont val="Tahoma"/>
            <family val="2"/>
          </rPr>
          <t>Ninoska Arredondo</t>
        </r>
        <r>
          <rPr>
            <sz val="9"/>
            <color indexed="81"/>
            <rFont val="Tahoma"/>
            <family val="2"/>
          </rPr>
          <t xml:space="preserve">
</t>
        </r>
      </text>
    </comment>
  </commentList>
</comments>
</file>

<file path=xl/sharedStrings.xml><?xml version="1.0" encoding="utf-8"?>
<sst xmlns="http://schemas.openxmlformats.org/spreadsheetml/2006/main" count="8067" uniqueCount="2743">
  <si>
    <t>Fechas</t>
  </si>
  <si>
    <t>Inicio</t>
  </si>
  <si>
    <t>Fin</t>
  </si>
  <si>
    <t>NOMBRE</t>
  </si>
  <si>
    <t>CARGO</t>
  </si>
  <si>
    <t>FIRMA</t>
  </si>
  <si>
    <t>SERVICIOS NO PERSONALES</t>
  </si>
  <si>
    <t>MATERIALES Y SUMINISTROS</t>
  </si>
  <si>
    <t>ACTIVOS REALES</t>
  </si>
  <si>
    <t>De</t>
  </si>
  <si>
    <t>Hasta</t>
  </si>
  <si>
    <t>Meses</t>
  </si>
  <si>
    <t>FORTALEZAS</t>
  </si>
  <si>
    <t>DEBILIDADES</t>
  </si>
  <si>
    <t>OPORTUNIDADES</t>
  </si>
  <si>
    <t>AMENAZAS</t>
  </si>
  <si>
    <t>Denominación</t>
  </si>
  <si>
    <t>Unidad de Medida</t>
  </si>
  <si>
    <t>Cantidad Requerida</t>
  </si>
  <si>
    <t>SERVICIOS PERSONALES</t>
  </si>
  <si>
    <t>Elaborado por:</t>
  </si>
  <si>
    <t xml:space="preserve">Revisado por: </t>
  </si>
  <si>
    <t>Aprobado por:</t>
  </si>
  <si>
    <t>Fecha:</t>
  </si>
  <si>
    <t>Medio de Verificación</t>
  </si>
  <si>
    <t xml:space="preserve">1er </t>
  </si>
  <si>
    <t xml:space="preserve">2do </t>
  </si>
  <si>
    <t xml:space="preserve">3er </t>
  </si>
  <si>
    <t>4to</t>
  </si>
  <si>
    <t>Descripción de Operación - Actividad</t>
  </si>
  <si>
    <t xml:space="preserve">Código </t>
  </si>
  <si>
    <t>Tiempo Destinado a Funciones</t>
  </si>
  <si>
    <t>Observaciones</t>
  </si>
  <si>
    <t xml:space="preserve"> Elaborar por:</t>
  </si>
  <si>
    <t xml:space="preserve"> Revisado por:</t>
  </si>
  <si>
    <t>Revisado por:</t>
  </si>
  <si>
    <t xml:space="preserve"> Elaborado por :</t>
  </si>
  <si>
    <t>Monto Total en Bs.</t>
  </si>
  <si>
    <t>A</t>
  </si>
  <si>
    <t>P</t>
  </si>
  <si>
    <t>Detalle</t>
  </si>
  <si>
    <t>RESPONSABLES DE LA INFORMACIÓN</t>
  </si>
  <si>
    <t>Costo Unitario</t>
  </si>
  <si>
    <t>Fletes y Almacenamiento</t>
  </si>
  <si>
    <t>Publicidad</t>
  </si>
  <si>
    <t>Comunicaciones</t>
  </si>
  <si>
    <t>Agua</t>
  </si>
  <si>
    <t>Otros Alquileres</t>
  </si>
  <si>
    <t>Bono de Antigüedad</t>
  </si>
  <si>
    <t>Aguinaldos</t>
  </si>
  <si>
    <t>Asignaciones Familiares</t>
  </si>
  <si>
    <t>Sueldos</t>
  </si>
  <si>
    <t>Alquiler de Edificios</t>
  </si>
  <si>
    <t>Seguros</t>
  </si>
  <si>
    <t>GESTIÓN</t>
  </si>
  <si>
    <t>PRODUCTOS 
ESPERADOS
(D)</t>
  </si>
  <si>
    <t>LINEA BASE</t>
  </si>
  <si>
    <t>META</t>
  </si>
  <si>
    <t>Corriente</t>
  </si>
  <si>
    <t>Inversión</t>
  </si>
  <si>
    <t>Total</t>
  </si>
  <si>
    <t>I</t>
  </si>
  <si>
    <t>II</t>
  </si>
  <si>
    <t>III</t>
  </si>
  <si>
    <t>IV</t>
  </si>
  <si>
    <t>MAE</t>
  </si>
  <si>
    <t>PROFESIONAL QUE ELABORA</t>
  </si>
  <si>
    <t xml:space="preserve">                       </t>
  </si>
  <si>
    <t xml:space="preserve">                     </t>
  </si>
  <si>
    <t xml:space="preserve">                  </t>
  </si>
  <si>
    <t>Pasajes al Exterior del País</t>
  </si>
  <si>
    <t>Estado Plurinacional de Bolivia</t>
  </si>
  <si>
    <t>TEMATICA</t>
  </si>
  <si>
    <r>
      <t xml:space="preserve">FORMULARIO N° 2: </t>
    </r>
    <r>
      <rPr>
        <b/>
        <u/>
        <sz val="16"/>
        <color indexed="56"/>
        <rFont val="Arial"/>
        <family val="2"/>
      </rPr>
      <t>Análisis de Situación Interna y Externa</t>
    </r>
  </si>
  <si>
    <t>Gastos por Alimentación y Otros Similares</t>
  </si>
  <si>
    <t>Material de Limpieza</t>
  </si>
  <si>
    <t>Útiles de Escritorio y Oficina</t>
  </si>
  <si>
    <t>Útiles y Materiales Eléctricos</t>
  </si>
  <si>
    <t>Equipo de Computación</t>
  </si>
  <si>
    <t>FACTORES CRÍTICOS PARA EL ÉXITO</t>
  </si>
  <si>
    <t>F</t>
  </si>
  <si>
    <t>D</t>
  </si>
  <si>
    <t>Análisis de la SITUACIÓN EXTERNA</t>
  </si>
  <si>
    <t>O</t>
  </si>
  <si>
    <t>Análisis de la SITUACIÓN INTERNA</t>
  </si>
  <si>
    <t>Recursos Humanos</t>
  </si>
  <si>
    <t>Recursos Financieros</t>
  </si>
  <si>
    <t>Recursos tecnológicos</t>
  </si>
  <si>
    <t>Cultura organizacional</t>
  </si>
  <si>
    <t>LISTA</t>
  </si>
  <si>
    <t>INCIDENCIA</t>
  </si>
  <si>
    <t>RRHH</t>
  </si>
  <si>
    <t>C-ORG.</t>
  </si>
  <si>
    <t>R-TEG.</t>
  </si>
  <si>
    <t>R-FIN.</t>
  </si>
  <si>
    <t>PROGRAMACIÓN DE EJECUCIÓN TRIMESTRAL (%)
(H)</t>
  </si>
  <si>
    <t>Presupuesto en Bs.</t>
  </si>
  <si>
    <t>COD. PDES</t>
  </si>
  <si>
    <t>Cód. PROG.</t>
  </si>
  <si>
    <t>Cód. POA</t>
  </si>
  <si>
    <t>Cód. PEI</t>
  </si>
  <si>
    <t>Cód. Sector</t>
  </si>
  <si>
    <t>SECTOR ECONÓMICO 
(G)</t>
  </si>
  <si>
    <t>Producto</t>
  </si>
  <si>
    <t>Línea</t>
  </si>
  <si>
    <t>Coordinación Interinstitucional</t>
  </si>
  <si>
    <t>Estructura organizacional - Normativa interna</t>
  </si>
  <si>
    <t>Todo lo referido a personal</t>
  </si>
  <si>
    <t>Entorno Normativo Externo</t>
  </si>
  <si>
    <t xml:space="preserve"> Prog. Físico trimestral
(Acumulado en %)</t>
  </si>
  <si>
    <t>Gestión:</t>
  </si>
  <si>
    <t>Prog. Financiera</t>
  </si>
  <si>
    <t>Entidad Receptora o beneficiaria</t>
  </si>
  <si>
    <t>ESTRUCTURA PROGRAMÁTICA</t>
  </si>
  <si>
    <t>Presupuesto</t>
  </si>
  <si>
    <t xml:space="preserve"> Cód. Fuente</t>
  </si>
  <si>
    <t>Cód. Organismo</t>
  </si>
  <si>
    <t>Monto Programado
(En Bs.)</t>
  </si>
  <si>
    <t>Cód. Entidad</t>
  </si>
  <si>
    <t>Monto Programado (Bs.)</t>
  </si>
  <si>
    <t>Disposición de recursos financieros (deudas, pagos y Otros)</t>
  </si>
  <si>
    <t>Infraestructura y Tecnología</t>
  </si>
  <si>
    <t>Entorno económico (Situación del país y mundial)</t>
  </si>
  <si>
    <t>Entorno social (coordinacionacion con organizaciones sociales, problemas sociales relacionados con los proyectos, internacionalización de demandas sociales.</t>
  </si>
  <si>
    <t>Entorno social</t>
  </si>
  <si>
    <t>Entorno económico</t>
  </si>
  <si>
    <t>E-SOC</t>
  </si>
  <si>
    <t>E-ECO</t>
  </si>
  <si>
    <t>E-NL</t>
  </si>
  <si>
    <t>C-INTRA.</t>
  </si>
  <si>
    <t>Indicador</t>
  </si>
  <si>
    <t>Número de Empleados</t>
  </si>
  <si>
    <t>Requeridos</t>
  </si>
  <si>
    <t xml:space="preserve">Existentes </t>
  </si>
  <si>
    <t>Monto Programado Anual
(En Bs.)</t>
  </si>
  <si>
    <t>Modalidad</t>
  </si>
  <si>
    <t>Programación Financiera</t>
  </si>
  <si>
    <t>Mes Programado</t>
  </si>
  <si>
    <t xml:space="preserve">Precio Referencial (Costo Total en Bs.) </t>
  </si>
  <si>
    <t>Descripción</t>
  </si>
  <si>
    <t>Presupuesto por Estructura Programatica (En bolivianos)</t>
  </si>
  <si>
    <r>
      <t xml:space="preserve">FORMULARIO N° 7:   </t>
    </r>
    <r>
      <rPr>
        <b/>
        <u/>
        <sz val="16"/>
        <color indexed="56"/>
        <rFont val="Arial"/>
        <family val="2"/>
      </rPr>
      <t>Requerimiento de Bienes y Servicios</t>
    </r>
  </si>
  <si>
    <r>
      <t xml:space="preserve">FORMULARIO N° 6:   </t>
    </r>
    <r>
      <rPr>
        <b/>
        <u/>
        <sz val="16"/>
        <color indexed="56"/>
        <rFont val="Arial"/>
        <family val="2"/>
      </rPr>
      <t xml:space="preserve"> Requerimiento de Servicios - Consultorías</t>
    </r>
  </si>
  <si>
    <r>
      <t xml:space="preserve">FORMULARIO N° 4:   </t>
    </r>
    <r>
      <rPr>
        <b/>
        <u/>
        <sz val="16"/>
        <color theme="3"/>
        <rFont val="Arial"/>
        <family val="2"/>
      </rPr>
      <t>Operaciones - Actividades</t>
    </r>
  </si>
  <si>
    <t>FORMULARIO N° 8:    Transferencias</t>
  </si>
  <si>
    <t>Energía Eléctrica</t>
  </si>
  <si>
    <t>Tipo de Contratación</t>
  </si>
  <si>
    <t>Denominación de la Consultoría</t>
  </si>
  <si>
    <t>Denominación del Puesto</t>
  </si>
  <si>
    <t>Precio mensual referencial de la consultoría
(En Bs.)</t>
  </si>
  <si>
    <t>Mes Programado para la Publicación de la Convocatoria</t>
  </si>
  <si>
    <t>Número de Meses</t>
  </si>
  <si>
    <t>Código</t>
  </si>
  <si>
    <t>Denominación de Biene y Servicio</t>
  </si>
  <si>
    <t>Partida presupuestaria</t>
  </si>
  <si>
    <t>Cod. Área Organizacional:</t>
  </si>
  <si>
    <r>
      <t xml:space="preserve">FORMULARIO N° 9: </t>
    </r>
    <r>
      <rPr>
        <b/>
        <u/>
        <sz val="16"/>
        <color indexed="56"/>
        <rFont val="Arial"/>
        <family val="2"/>
      </rPr>
      <t>Presupuesto Consolidado por Estructura Programática</t>
    </r>
  </si>
  <si>
    <r>
      <rPr>
        <b/>
        <sz val="7"/>
        <rFont val="Arial"/>
        <family val="2"/>
      </rPr>
      <t xml:space="preserve">Nota: </t>
    </r>
    <r>
      <rPr>
        <sz val="7"/>
        <rFont val="Arial"/>
        <family val="2"/>
      </rPr>
      <t>El presupuesto se debe elaborar en coordinación con la Unidad Finaciera de la DGAA</t>
    </r>
  </si>
  <si>
    <t>RESPONSABLES</t>
  </si>
  <si>
    <t xml:space="preserve"> RESPONSABLES</t>
  </si>
  <si>
    <t>Cód. Prog.</t>
  </si>
  <si>
    <t>Total Monto Programado (Bs.)</t>
  </si>
  <si>
    <t>Grupo/Partida Presupuestaria</t>
  </si>
  <si>
    <t>Ponderación Operación / Actividad</t>
  </si>
  <si>
    <t>Incidencia</t>
  </si>
  <si>
    <t>Baja</t>
  </si>
  <si>
    <t>Media</t>
  </si>
  <si>
    <t>Media baja</t>
  </si>
  <si>
    <t>Media alta</t>
  </si>
  <si>
    <t>Alta</t>
  </si>
  <si>
    <t>M</t>
  </si>
  <si>
    <t>R</t>
  </si>
  <si>
    <t>DESCRIPCIÓN DEL INDICADOR</t>
  </si>
  <si>
    <t>UNIDAD DE MEDIDA</t>
  </si>
  <si>
    <t>Plan Operativo Anual</t>
  </si>
  <si>
    <t>ENTIDAD:</t>
  </si>
  <si>
    <t>MISIÓN:</t>
  </si>
  <si>
    <t>VISIÓN:</t>
  </si>
  <si>
    <t>Papel</t>
  </si>
  <si>
    <t>Productos Químicos y Farmacéuticos</t>
  </si>
  <si>
    <t>Revisado</t>
  </si>
  <si>
    <t xml:space="preserve">Total Presupuesto </t>
  </si>
  <si>
    <t>Otra Maquinaria y Equipo</t>
  </si>
  <si>
    <t>A.- CONSULTORÍAS DE LÍNEA</t>
  </si>
  <si>
    <t>FORMULARIO N° 1: Articulación POA - Presupuesto Anual</t>
  </si>
  <si>
    <t>ESTRUCTURA DEL PDES  
(A*)</t>
  </si>
  <si>
    <t>ACCIÓN DE CORTO PLAZO 2018
( C)</t>
  </si>
  <si>
    <t>ACCIÓN DE MEDIANO PLAZO DEL PEI 
( B*)</t>
  </si>
  <si>
    <t>(Bien o Servicio)</t>
  </si>
  <si>
    <t>ESTRUCTURA PROGRAMÁTICA 
(F*)</t>
  </si>
  <si>
    <t>AREA/UNIDAD ORGNIZACIONAL:</t>
  </si>
  <si>
    <t>AREA/UNIDAD ORGANIZACIONAL:</t>
  </si>
  <si>
    <t>Programación de Operaciones Anual - 2018</t>
  </si>
  <si>
    <t>Línea Base
2017</t>
  </si>
  <si>
    <t>Meta Gestión
2018</t>
  </si>
  <si>
    <t>Acciones, Operaciones, Actividades</t>
  </si>
  <si>
    <t>Meta Gestión 2018</t>
  </si>
  <si>
    <t>Fuente y Organismo Financiador</t>
  </si>
  <si>
    <r>
      <t xml:space="preserve">FORMULARIO N° 5:   </t>
    </r>
    <r>
      <rPr>
        <b/>
        <u/>
        <sz val="16"/>
        <color indexed="56"/>
        <rFont val="Arial"/>
        <family val="2"/>
      </rPr>
      <t xml:space="preserve"> Recursos Humanos (Planta,Eventual)</t>
    </r>
  </si>
  <si>
    <t>Código Acciones</t>
  </si>
  <si>
    <t xml:space="preserve">De </t>
  </si>
  <si>
    <t>Financiamiento (Bs.)</t>
  </si>
  <si>
    <t>Cod.
Fuente</t>
  </si>
  <si>
    <t>Cod.
Organismo</t>
  </si>
  <si>
    <t>CODIGO</t>
  </si>
  <si>
    <t>ACCIONES MEDIANO PLAZO</t>
  </si>
  <si>
    <r>
      <t xml:space="preserve">FORMULARIO N°3:   </t>
    </r>
    <r>
      <rPr>
        <b/>
        <u/>
        <sz val="16"/>
        <color indexed="56"/>
        <rFont val="Arial"/>
        <family val="2"/>
      </rPr>
      <t xml:space="preserve"> Acciones de Mediano y Corto Plazo</t>
    </r>
  </si>
  <si>
    <t>ACCIONES DE CORTO PLAZO</t>
  </si>
  <si>
    <t>Programación de Operaciones Anual</t>
  </si>
  <si>
    <t>Descripción de Acciones Especificas</t>
  </si>
  <si>
    <t>Ponderación  de las Acciones</t>
  </si>
  <si>
    <t>FUNCIONAMIENTO</t>
  </si>
  <si>
    <t>INVERSIÓN</t>
  </si>
  <si>
    <t>TRANSFERENCIAS</t>
  </si>
  <si>
    <t>Fuente de Financiamiento</t>
  </si>
  <si>
    <t>Organismo Financiador</t>
  </si>
  <si>
    <t>ACCION DE CORTO PLAZO</t>
  </si>
  <si>
    <t>Accionesde Corto Plazo</t>
  </si>
  <si>
    <t xml:space="preserve">Códigos </t>
  </si>
  <si>
    <t>Profesión/ Oficio</t>
  </si>
  <si>
    <t>Acciones de Corto Plazo</t>
  </si>
  <si>
    <t>Operación</t>
  </si>
  <si>
    <t>Acciones Especificas</t>
  </si>
  <si>
    <t>Unidad Responsable
(Código MOF)</t>
  </si>
  <si>
    <t>OPERACIÓN</t>
  </si>
  <si>
    <t>ACCIONES ESPECIFICAS</t>
  </si>
  <si>
    <t>Unidad Responsable
(Cod. MOF)</t>
  </si>
  <si>
    <t>TAREA</t>
  </si>
  <si>
    <t>Tarea</t>
  </si>
  <si>
    <t>Nota(*): Las columnas A,B,F y G deben ser concordantes con los formularios de Presupuesto Plurianual, definidos en el Anexo II de la Formulación del Presupuesto Plurianual en  las Directrices Presupuestarias 2018</t>
  </si>
  <si>
    <t>AUTORIDAD DE FISCALIZACIO Y CONTROL SOCIAL DE BOSQUES Y TIERRA</t>
  </si>
  <si>
    <t>AUTORIDAD DE FISCALIZACION Y CONTROL SOCIAL DE BOSQUES  Y TIERRA</t>
  </si>
  <si>
    <t>REVISADO POR:</t>
  </si>
  <si>
    <t>Ing. Rolf Köhler Perrogón</t>
  </si>
  <si>
    <t>Director Ejecutivo</t>
  </si>
  <si>
    <t>Ing. Victor Yucra Miranda</t>
  </si>
  <si>
    <t>Director General de Manejo de Bosques y Tierra</t>
  </si>
  <si>
    <t>Ing. Thelmo Muñoz Rodríguez</t>
  </si>
  <si>
    <t>Director General de Desarrollo Integral de Bosques y Tierra</t>
  </si>
  <si>
    <t>Dra. MaríaJaqueline Bascopé Gonzales</t>
  </si>
  <si>
    <t>Directora General de Asuntos Juridicos</t>
  </si>
  <si>
    <t>Lic. Raul Negrete Heredia</t>
  </si>
  <si>
    <t xml:space="preserve">Director General de Administración y Finanzas </t>
  </si>
  <si>
    <t>Lic. Karim Viviana Gomez Borja</t>
  </si>
  <si>
    <t>Profesional en Planificación y Seguimiento</t>
  </si>
  <si>
    <t xml:space="preserve">La ABT contribuye al desarrollo productivo integral y sustentable de los bosques y tierra a través de sus recursos humanos especializados para la promoción, regulación, fiscalización y control, con transparencia e inclusión social para el bienestar de los usuarios forestales, agropecuarios y la sociedad boliviana. </t>
  </si>
  <si>
    <t>La ABT al 2020 habrá logrado contribuir a través de la implementación de políticas, normas y procedimientos al equilibrio en la utilización y manejo integral de los  bosques y tierras para vivir bien, logrando 13 millones de ha bajo manejo integral para la producción forestal, incorporación de 1.2 millones de ha para la seguridad alimentaria bajo manejo integral de suelos, al incremento de la cobertura boscosa, alcanzado niveles de deforestación ilegal cero y aportando al incremento del PIB nacional</t>
  </si>
  <si>
    <t xml:space="preserve">OE1 </t>
  </si>
  <si>
    <t>Contribuir a la reducción de los índices de deforestación ilegal y regular el uso adecuado de los suelos</t>
  </si>
  <si>
    <t>AC</t>
  </si>
  <si>
    <t>Promover y facilitar   el acceso  formal a los diferentes actores, socializando la normativa agraria, para contribuir a la reducción de los índices de la deforestación ilegal hasta diciembre del 2018</t>
  </si>
  <si>
    <t xml:space="preserve">150.000 ha de PDM autorizados </t>
  </si>
  <si>
    <t>Superficie de PDM  autorizados</t>
  </si>
  <si>
    <t>Ha</t>
  </si>
  <si>
    <t xml:space="preserve">200.000 ha de PDM autorizados </t>
  </si>
  <si>
    <t>OE6</t>
  </si>
  <si>
    <t>Promover la gestión del desarrollo integral de bosques  y tierra y plantaciones forestales en todo el territorio nacional en el marco de la adaptación y mitigación al cambio climático</t>
  </si>
  <si>
    <t>Promover y facilitar el uso y aprovechamiento de especies  y productos alternativos maderables y no maderables, a traves de cambios y adecuacion normativa para  la diversificacion de la producción hasta diciembre del 2018</t>
  </si>
  <si>
    <t>3 Directriz (protocolos manuales y procedimientos) de especies y productos alternativos  maderables y no maderables elaborados</t>
  </si>
  <si>
    <t>N° de Directriz (protocolos manuales y procedimientos) de especies y productos alternativos  maderables y no maderables elaborados</t>
  </si>
  <si>
    <t>OE4</t>
  </si>
  <si>
    <t>Proyectar e implementar la normativa institucional con participación de los sectores académicos, sociales, productivos y diferentes niveles del Estado</t>
  </si>
  <si>
    <t>Elaborar y consensuar normativas, del sector forestal con la participación de usuarios para promover la gestión integral del bosque hasta diciembre del 2018.</t>
  </si>
  <si>
    <t>3 Normativas institucionales aprobados</t>
  </si>
  <si>
    <t>N° Normativas institucionales aprobados</t>
  </si>
  <si>
    <t>Normativas institucionales aprobados</t>
  </si>
  <si>
    <t>5 Normativas institucionales aprobados</t>
  </si>
  <si>
    <t>OE5</t>
  </si>
  <si>
    <t>Optimizar el control y la fiscalización que coadyuven a la reducción de la ilegalidad</t>
  </si>
  <si>
    <t>Elaborar un sistema de fiscalización y control, a través de estrategias, módulos, procedimientos, acuerdos que lleven a una efectiva fiscalización y control, para determinar el grado de cumplimiento a las prescripciones indicadas en el manejo integral y en el control de la trazabilidad,  hasta diciembre del 2018</t>
  </si>
  <si>
    <t>2 Sistema estratégicos de fiscalización y control implementados</t>
  </si>
  <si>
    <t>N° de Sistema estratégicos de fiscalización y control implementada</t>
  </si>
  <si>
    <t>1 Estrategia de fiscalización y control implementado</t>
  </si>
  <si>
    <t>Promover y facilitar el acceso legal al uso y aprovechamiento del recurso bosque a través de instrumentos de planificación y operación forestal, logrando el desarrollo integral de los Bosques hasta diciembre del 2018</t>
  </si>
  <si>
    <t>100% de instrumentos de planificación y operacione aprobados</t>
  </si>
  <si>
    <t>Superficie de Bosques bajo manejo autorizados</t>
  </si>
  <si>
    <t xml:space="preserve">250.000 ha de Bosques bajo manejo autorizados </t>
  </si>
  <si>
    <t>Promover sistemas productivos sustentables y/o alternativos, a través del SBCBI y  la formación de capacidades, que contribuyan a la mitigación y adaptación al cambio climático, hasta diciembre del 2018.</t>
  </si>
  <si>
    <t>25 comunidades con sistemas productivos sustentables, en implementación contribuyendo a la mitigación y adaptación al cambio climático</t>
  </si>
  <si>
    <t>No de comunidades, con sistemas productivos sustentables en implementación</t>
  </si>
  <si>
    <t>35 comunidades con sistemas productivos sustentables, en implementación contribuyendo a la mitigación y adaptación al cambio climático</t>
  </si>
  <si>
    <t>OE1</t>
  </si>
  <si>
    <t>Elaborar e implementar una estrategia de deforestación ilegal,  generando acuerdos interinstitucionales, que contribuyan a prevenir y disminuir  la deforestación ilegal, hasta diciembre del 2018.</t>
  </si>
  <si>
    <t>1 Estrategia de deforestación ilegal implementada</t>
  </si>
  <si>
    <t>Estrategia de deforestación ilegal implementada</t>
  </si>
  <si>
    <t>1 Estrategia de deforestación ilegal elaborada e implementada</t>
  </si>
  <si>
    <t>Promover la gestión del desarrollo integral de bosques  y tierra y plantaciones forestales en todo el territorio nacional  en el marco de la adaptación y mitigación al cambio climático</t>
  </si>
  <si>
    <t>Promover plantaciones forestales articulando con instituciones publico/privadas, para la a forestación y reforestación, hasta diciembre del 2018.</t>
  </si>
  <si>
    <t>OE2</t>
  </si>
  <si>
    <t>Mejorar la funcionalidad y sostenibilidad financiera institucional con una estructura orgánica y recursos humanos que responda a los cambios y estrategias de desarrollo del sector forestal y agrario.</t>
  </si>
  <si>
    <t xml:space="preserve">AC </t>
  </si>
  <si>
    <t>OE3</t>
  </si>
  <si>
    <t>Generar y gestionar programas y proyectos y fortalecimiento de la planificación, seguimiento y evaluación de la ABT como entidad innovadora y tecnológica</t>
  </si>
  <si>
    <t xml:space="preserve">Gestionar el fortalecimiento institucional, a traves de la elaboracion de programas y proyectos, para el cumplimiento de objetivos  hasta el 1er semestre del 2018.
</t>
  </si>
  <si>
    <t>1 Estrategias de planificación y monitoreo</t>
  </si>
  <si>
    <t>Estrategias de planificación y monitoreo elaborada</t>
  </si>
  <si>
    <t>1 documento de criterio de evaluación elaborado.</t>
  </si>
  <si>
    <t>1 estrategias de planificación y monitoreo implementada</t>
  </si>
  <si>
    <t>OE7</t>
  </si>
  <si>
    <t>Reducir la burocracia, fortalecer la transparencia y el Sistema de Control Interno y consolidar el sistema de información electrónico institucional y comunicacional.</t>
  </si>
  <si>
    <t>Trasparentar la gestión institucional, a traves del desarrollo e  implementación de plataformas de  información y comunicación que permitan mejorar la imagen institucional, hasta diciembre del 2018.</t>
  </si>
  <si>
    <t>Reducir la burocracia, fortalecer la transparencia y el Sistema de Control Interno y consolidar el sistema de información electrónico institucional y comunicacional</t>
  </si>
  <si>
    <t>Implementar y evaluar el Sistema de Gestión de la Calidad, mediante la aplicacación de procedimientos para desburocratizar el sistema de administración y control, hasta diciembre del 2018.</t>
  </si>
  <si>
    <t>AC1</t>
  </si>
  <si>
    <t>AE1.1</t>
  </si>
  <si>
    <t>Promover la gestión publica transparente, a través de medios de comunicación estrategicos, para el ejercicio efectivo del control social, hasta diciembre del 2018.</t>
  </si>
  <si>
    <t>2 Estrategias de Gestión pública transparente.</t>
  </si>
  <si>
    <t>N° Estrategias de Gestión pública transparente, ejecutadas.</t>
  </si>
  <si>
    <t xml:space="preserve">N° informes de auditorias del sistema de gestión de calidad y auditoria interna, elaborados
</t>
  </si>
  <si>
    <t>Promover y facilitar el acceso  formal a los diferentes actores, socializando la normativa agraria, para contribuir a la reducción de los índices de la deforestación ilegal hasta diciembre del 2018</t>
  </si>
  <si>
    <t>Resoluciones Administrativas, Reportes Mensuales</t>
  </si>
  <si>
    <t>DGMBT
DGMIB</t>
  </si>
  <si>
    <t>Evaluar y aprobar instrumentos de planificación, aplicando la normativa vigente, para facilitar el acceso al recurso tierra</t>
  </si>
  <si>
    <t>Superficie de POP  autorizados</t>
  </si>
  <si>
    <t xml:space="preserve">600.000 ha de POP autorizados </t>
  </si>
  <si>
    <t>JNADAU</t>
  </si>
  <si>
    <t>AE1.2</t>
  </si>
  <si>
    <t>Evaluar y aprobar instrumentos de operación, aplicando la normativa vigente, para otorgar el acceso al recurso tierra</t>
  </si>
  <si>
    <t>ENE</t>
  </si>
  <si>
    <t>DIC</t>
  </si>
  <si>
    <t>Evaluar y aprobar Planes de Ordenamiento Predial aplicando la normativa vigente</t>
  </si>
  <si>
    <t>JNADAU
DD
UOBT</t>
  </si>
  <si>
    <t xml:space="preserve">N° de superficie de POP autorizados </t>
  </si>
  <si>
    <t>Reportes Mensuales</t>
  </si>
  <si>
    <t>Evaluar y aprobar instrumentos de operacion, aplicando la normativa vigente, para facilitar el acceso al recurso bosques</t>
  </si>
  <si>
    <t>N° de superficie de PDM  autorizados</t>
  </si>
  <si>
    <t>T1</t>
  </si>
  <si>
    <t>AC2</t>
  </si>
  <si>
    <t>AE2.1</t>
  </si>
  <si>
    <t>AE2.2</t>
  </si>
  <si>
    <t>AC3</t>
  </si>
  <si>
    <t>AE3.1</t>
  </si>
  <si>
    <t>AE3.2</t>
  </si>
  <si>
    <t>AC4</t>
  </si>
  <si>
    <t>Sistema estratégicos de fiscalización y control ejecutado</t>
  </si>
  <si>
    <t>AE4.1</t>
  </si>
  <si>
    <t>AE4.2</t>
  </si>
  <si>
    <t>AC5</t>
  </si>
  <si>
    <t>Promover y facilitar el acceso legal al uso y aprovechamiento del recurso bosque a través de instrumentos de planificación y operación forestal, logrando el desarrollo integral de los Bosques</t>
  </si>
  <si>
    <t xml:space="preserve">130.000 ha de Bosques bajo manejo autorizados </t>
  </si>
  <si>
    <t>DGMBT
DGDIBT</t>
  </si>
  <si>
    <t>AE5.1</t>
  </si>
  <si>
    <t>AE5.2</t>
  </si>
  <si>
    <t>Promover el uso y aprovechamiento integral de la tierra, a través de la socialización y capacitación en instrumentos de planificación y operación agrario</t>
  </si>
  <si>
    <t>N° de usuarios y actores</t>
  </si>
  <si>
    <t>2075 usuarios y actores, socializados y capacitados.</t>
  </si>
  <si>
    <t>Informes, listas de participantes</t>
  </si>
  <si>
    <t>JNPDIBT</t>
  </si>
  <si>
    <t>AE1.3</t>
  </si>
  <si>
    <t>Ajustar el plan anual de socialización sobre los objetivos y alcances para la implementación de plantaciones forestales</t>
  </si>
  <si>
    <t>N° de plan de socialización</t>
  </si>
  <si>
    <t>Documento elaborado</t>
  </si>
  <si>
    <t>MAR</t>
  </si>
  <si>
    <t>T2</t>
  </si>
  <si>
    <t>Ajustar el materiales de difusión oral y escritos</t>
  </si>
  <si>
    <t>N° de materiales de difusión oral y escritos</t>
  </si>
  <si>
    <t>14 documentos de difusión elaborados</t>
  </si>
  <si>
    <t>7 Documentos escritos y 7 orales elaborados</t>
  </si>
  <si>
    <t>FEB</t>
  </si>
  <si>
    <t>ABR</t>
  </si>
  <si>
    <t>T3</t>
  </si>
  <si>
    <t>Socializar la importancia, objetivo y alcances de las plantaciones forestales</t>
  </si>
  <si>
    <t>N° de usuarios y actores socializados</t>
  </si>
  <si>
    <t>1175 usuarios y actores forestales y agrarios socializados</t>
  </si>
  <si>
    <t>Informe, lista de asistencia</t>
  </si>
  <si>
    <t>JUN</t>
  </si>
  <si>
    <t>T4</t>
  </si>
  <si>
    <t>Ajustar el plan de  capacitación para el registro de plantaciones forestales</t>
  </si>
  <si>
    <t>N° de Plan de capacitación</t>
  </si>
  <si>
    <t>1 Plan de capacitación para registro de plantaciones forestales</t>
  </si>
  <si>
    <t>T5</t>
  </si>
  <si>
    <t>Ejecutar el plan de  capacitación para el registro de plantaciones forestales</t>
  </si>
  <si>
    <t>N° de plantadores forestales capacitados</t>
  </si>
  <si>
    <t>490 plantadores forestales capacitados en registro de plantaciones forestales</t>
  </si>
  <si>
    <t>Informe, lista de asistencia, programa de capacitación, evaluación del curso</t>
  </si>
  <si>
    <t>MAY</t>
  </si>
  <si>
    <t>SEP</t>
  </si>
  <si>
    <t>T6</t>
  </si>
  <si>
    <t>Elaborar un informe técnico de los eventos de capacitación con lecciones aprendidas</t>
  </si>
  <si>
    <t>N° de Informe técnico</t>
  </si>
  <si>
    <t>1 Informe técnico con lecciones aprendidas</t>
  </si>
  <si>
    <t>Documento Informe técnico</t>
  </si>
  <si>
    <t>NOV</t>
  </si>
  <si>
    <t>T7</t>
  </si>
  <si>
    <t>Elaborar  una propuestas de ajuste y/o creación de normativa, en base a las lecciones aprendidas</t>
  </si>
  <si>
    <t>N° de Propuesta de ajuste y/o creación de norma</t>
  </si>
  <si>
    <t>1 Propuesta de ajuste y/o creación de norma</t>
  </si>
  <si>
    <t xml:space="preserve">Documento de Propuesta </t>
  </si>
  <si>
    <t>AC8</t>
  </si>
  <si>
    <t>AE8.1</t>
  </si>
  <si>
    <t>Promover el desarrollo de plantaciones forestales, a través de la socialización de los beneficios, para incrementar la superficie de a forestación y reforestación.</t>
  </si>
  <si>
    <t>1000 usuarios y actores forestales y agrarios socializados</t>
  </si>
  <si>
    <t xml:space="preserve">Informes Técnicos y listas </t>
  </si>
  <si>
    <t>Ajustar el plan anual de socialización de instrumentos de planificación y operación para el uso y aprovechamiento de los recursos de bosques y tierra</t>
  </si>
  <si>
    <t>N° de Plan de socialización</t>
  </si>
  <si>
    <t>Ajustar los materiales de difusión oral y escritos</t>
  </si>
  <si>
    <t>N° de documentos elaborados</t>
  </si>
  <si>
    <t>Ejecutar el plan anual de socialización de instrumentos de planificación y operación en temas agrarios</t>
  </si>
  <si>
    <t>N° de usuarios y actores agrarios socializados</t>
  </si>
  <si>
    <t>1000 usuarios y actores agrarios socializados</t>
  </si>
  <si>
    <t>Informe, lista de asistencia.</t>
  </si>
  <si>
    <t>JUL</t>
  </si>
  <si>
    <t>Ejecutar el plan anual de capacitación de instrumentos de planificación y operación en temas agrarios</t>
  </si>
  <si>
    <t>N° de agentes Auxiliares y actores agrarios capacitados</t>
  </si>
  <si>
    <t>285 Agentes Auxiliares y actores agrarios capacitados</t>
  </si>
  <si>
    <t>AGO</t>
  </si>
  <si>
    <t>Documento de informe técnico elaborado</t>
  </si>
  <si>
    <t>Promover especies maderables alternativas, a través de cartillas informativas, como medida para diversificar e incrementar las exportaciones</t>
  </si>
  <si>
    <t>10 cartillas elaboradas y difundidas</t>
  </si>
  <si>
    <t>Cartillas, comunicaciones externas</t>
  </si>
  <si>
    <t>JNCBT</t>
  </si>
  <si>
    <t>N° de Norma TIOC elaborada</t>
  </si>
  <si>
    <t>1 Normativa para TIOC elaborada</t>
  </si>
  <si>
    <t>Norma elaborada</t>
  </si>
  <si>
    <t>N° de normativas aprobadas</t>
  </si>
  <si>
    <t>N° de Cartillas</t>
  </si>
  <si>
    <t>Proponer especies maderables no tradicionales para incorporar al mercado nuevo s productos</t>
  </si>
  <si>
    <t>N° de especies no tradiciones</t>
  </si>
  <si>
    <t xml:space="preserve">10 especies no tradiciones propuestas </t>
  </si>
  <si>
    <t>Informes técnicos</t>
  </si>
  <si>
    <t>Desarrollar cartillas informativas de especies maderables no tradicionales, para diversificar las exportaciones</t>
  </si>
  <si>
    <t>N° de cartillas elaboradas</t>
  </si>
  <si>
    <t>Cartillas informativas elaboradas, comunicaciones externas</t>
  </si>
  <si>
    <t>N° de Diagnostico elaborado</t>
  </si>
  <si>
    <t>1 Diagnostico elaborado</t>
  </si>
  <si>
    <t>Elaborar una propuesta de Norma Técnica para la gestión integral del bosques y tierra en TIOC</t>
  </si>
  <si>
    <t>Validar la propuestas de Norma con los sectores social dentro de TIOC</t>
  </si>
  <si>
    <t>9 Talleres de Validación</t>
  </si>
  <si>
    <t>Gestionar la aprobación de la Normas ante la instancia correspondiente</t>
  </si>
  <si>
    <t>N° de Norma gestionada</t>
  </si>
  <si>
    <t>Comunicaciones externas, actas</t>
  </si>
  <si>
    <t>OCT</t>
  </si>
  <si>
    <t>Realizar el diagnóstico de las normativas y formas de acceso a los recursos de bosque y la tierras dentro de TIOC</t>
  </si>
  <si>
    <t>Promover el manejo del suelo mediante nuevos criterios tecnicos que mejore la productividad y conservacion de los suelos</t>
  </si>
  <si>
    <t>No de Norma TIOC elaborada</t>
  </si>
  <si>
    <t xml:space="preserve">2 Modulos de seguimieto modificados </t>
  </si>
  <si>
    <t>Modulos desarrollado o modificados</t>
  </si>
  <si>
    <t>JNFyC</t>
  </si>
  <si>
    <t>Implementar un mecanismo para ejercer el control y fiscalización a traves de la articulacion con comunidades para  el aprovechamiento integral de bosques</t>
  </si>
  <si>
    <t>N° de mecanismo implementado</t>
  </si>
  <si>
    <t>AE4.3</t>
  </si>
  <si>
    <t xml:space="preserve">Implementar acciones de fiscalizacion y control a traves de acuerdos, monitoreo, inspecciones, para reduccir  la ilegalidad </t>
  </si>
  <si>
    <t>N° de Inspecciones o monitoreo de fiscalizacion y control</t>
  </si>
  <si>
    <t>2800 Inspecciones o monitoreo de fiscalizacion y control</t>
  </si>
  <si>
    <t>Reportes mensuales de DD e informes mensuales</t>
  </si>
  <si>
    <t>AE4.4</t>
  </si>
  <si>
    <t>Desarrollar acciones de prevencion, a traves de capacitaciones, monitoreo y seguimiento, dirigido a los usuarios de bosques y tierra, para generar conciencia a los usuarios</t>
  </si>
  <si>
    <t>N° de usuarios y actores capacitados</t>
  </si>
  <si>
    <t xml:space="preserve">150 usuarios y actores capacitaciones </t>
  </si>
  <si>
    <t>AE4.5</t>
  </si>
  <si>
    <t>Desarrollar la prevención de incendios forestales, a través de socialización y difucion de quemas controladas, para generar conciencia en los usuarios y actores de bosques y tierra</t>
  </si>
  <si>
    <t>N° de Usuarios y actores socializados</t>
  </si>
  <si>
    <t>N° de Convenios Firmados</t>
  </si>
  <si>
    <t>18 alianzas interinstitucionales</t>
  </si>
  <si>
    <t>Convenios Firmados</t>
  </si>
  <si>
    <t>Promover el uso y aprovechamiento integral de los recursos de bosques, a través de la socialización y capacitación en instrumentos de planificación y operación forestales</t>
  </si>
  <si>
    <t>Contribuir al desarrollo integral a través de la conformación de alianzas interinstitucionales para el logro de los objetivos de la JNPDIBT</t>
  </si>
  <si>
    <t>AE5.3</t>
  </si>
  <si>
    <t xml:space="preserve">Facilitar el acceso a bosque a traves de los Planes de Manejo Integral de Bosques para el incremento de superficie boscosa </t>
  </si>
  <si>
    <t>AE5.4</t>
  </si>
  <si>
    <t>Evaluar y aprobar instrumentos de planificación, aplicando la normativa vigente, para facilitar el acceso al recurso bosques</t>
  </si>
  <si>
    <t>Superficie de PGMF, PIMB, PGIBT  autorizados</t>
  </si>
  <si>
    <t xml:space="preserve">180.000 ha de PGMF, PIMB, PGIBT autorizados </t>
  </si>
  <si>
    <t>AE5.5</t>
  </si>
  <si>
    <t>Evaluar y aprobar instrumentos de operación, aplicando la normativa vigente, para otorgar el acceso al recurso bosques</t>
  </si>
  <si>
    <t>Superficie de POAF y POGI  autorizados</t>
  </si>
  <si>
    <t xml:space="preserve">145.000 ha de POAF y POGI autorizados </t>
  </si>
  <si>
    <t>AE5.6</t>
  </si>
  <si>
    <t>Evaluar y aprobar instrumentos de seguimiento, aplicando la normativa vigente, para otorgar el acceso al recurso bosques</t>
  </si>
  <si>
    <t>Cantidad de IAPOAF, IPDM, PAPMP, ITPAP aprobados</t>
  </si>
  <si>
    <t>16.000  instrumentos aprobados</t>
  </si>
  <si>
    <t>AE5.7</t>
  </si>
  <si>
    <t>Evaluar y aprobar otras autorizaciones  (registros de volumenes menores, quema), aplicando la normativa vigente, que permiten el acceso a los recursos del bosque</t>
  </si>
  <si>
    <t>N° de Autorizaciones menores  aprobadas</t>
  </si>
  <si>
    <t>6000 autorizaciones aprobadas</t>
  </si>
  <si>
    <t>AE5.8</t>
  </si>
  <si>
    <t>Realizar capacitación interna a las DD y UOBTs, por medio de la normativa vigente, para una correcta aprobación de instrumentos</t>
  </si>
  <si>
    <t>N° de servidores publicos capacitados</t>
  </si>
  <si>
    <t>150 servidores publicos capacitados</t>
  </si>
  <si>
    <t>AE5.9</t>
  </si>
  <si>
    <t xml:space="preserve">Coadyuvar al proceso de saneamiento de tierras rurales a través de los diferentes mecanismos que nos proporciona el Sistema Nacional de Valuación de Tierra para los fines previstos en la Ley 1715, 3545, D.S. 29215  </t>
  </si>
  <si>
    <t>N° solicitudes atendidas de  valuacion de tierra</t>
  </si>
  <si>
    <t>874 solicitudes atendidas de  valuacion de tierra</t>
  </si>
  <si>
    <t>500 solicitudes atendidas de  valuacion de tierra</t>
  </si>
  <si>
    <t>Base de Datos DGMBT y Sistema de Adjudicación (SIADPRE)</t>
  </si>
  <si>
    <t>AE5.10</t>
  </si>
  <si>
    <t>Emitir certificacion de uso de suelo a traves de instrumentos normados (PLUS, CUMAT) para las diferentes actividades de interes particular</t>
  </si>
  <si>
    <t>N° de certificaciones emitidas</t>
  </si>
  <si>
    <t>15 certificaciones emitidas</t>
  </si>
  <si>
    <t>30 certificaciones emitidas</t>
  </si>
  <si>
    <t xml:space="preserve">Base de Datos DGMBT </t>
  </si>
  <si>
    <t>AE5.11</t>
  </si>
  <si>
    <t xml:space="preserve">Determinación de precios referenciales mediante los procedimientos establecidos en el Sistema Nacional de Valuación de Tierras, para los fines previstos en la Ley 1715, 3545, D.S. 29215  </t>
  </si>
  <si>
    <t>N° de solicitudes de determinacion de precios referenciales</t>
  </si>
  <si>
    <t>4 solicitudes de determinacion de precios referenciales</t>
  </si>
  <si>
    <t>17 alianzas interinstitucionales</t>
  </si>
  <si>
    <t>Articular alianzas interinstitucionales para el logro de los objetivos de la JNPDIBT</t>
  </si>
  <si>
    <t>Ajustar el plan de  capacitación para el aprovechamiento integral de los recursos del bosque y la tierra mediante la aplicación de los instrumentos de planificación y operación</t>
  </si>
  <si>
    <t>1 Plan de Capacitación ajustado</t>
  </si>
  <si>
    <t>Ajustar el materiales de difusión oral, audio visual y escritas</t>
  </si>
  <si>
    <t>Ejecutar el plan anual de socialización de instrumentos de planificación y operación en temas forestales</t>
  </si>
  <si>
    <t>Ejecutar el plan anual de capacitación de instrumentos de planificación y operación en temas forestales</t>
  </si>
  <si>
    <t>Elaborar  una propuesta de ajuste y/o creación de normativa, en base a las lecciones aprendidas</t>
  </si>
  <si>
    <t>Facilitar el acceso al bosque a traves de los Planes de Manejo Integral de Bosques para el incremento de superficie boscosa</t>
  </si>
  <si>
    <t>N° de comunidades</t>
  </si>
  <si>
    <t>Articular con instituciones estrategicas para el apoyo en la elaboracion de PMIB</t>
  </si>
  <si>
    <t xml:space="preserve">Superficie de PGMF, PIMB, PGIBT autorizados </t>
  </si>
  <si>
    <t>Evaluar y aprobar Planes General de Manejo Forestal  aplicando la normativa vigente</t>
  </si>
  <si>
    <t xml:space="preserve">Superficie de PGMF autorizados </t>
  </si>
  <si>
    <t xml:space="preserve">90.000 ha de PGMF autorizados </t>
  </si>
  <si>
    <t>Evaluar y aprobar Planes General de Manejo Forestal menor a 200 ha aplicando la normativa vigente</t>
  </si>
  <si>
    <t xml:space="preserve">Superficie de PGMF_p autorizados </t>
  </si>
  <si>
    <t xml:space="preserve">15.000 ha de PGMF_p autorizados </t>
  </si>
  <si>
    <t>Evaluar y aprobar Planes de Gestion Integral de Bosques y Tierra  aplicando la normativa vigente</t>
  </si>
  <si>
    <t xml:space="preserve"> Superficie de PGIBT autorizados </t>
  </si>
  <si>
    <t xml:space="preserve">32.500 ha de PGIBT autorizados </t>
  </si>
  <si>
    <t xml:space="preserve"> Superficie de PMIB autorizados </t>
  </si>
  <si>
    <t xml:space="preserve">0.000 ha de PMIB autorizados </t>
  </si>
  <si>
    <t>Evaluar y aprobar Planes Operativo Anual Foretal  aplicando la normativa vigente</t>
  </si>
  <si>
    <t>Superficie de POAF autorizados</t>
  </si>
  <si>
    <t xml:space="preserve">140.000 ha de POAF autorizados </t>
  </si>
  <si>
    <t>Evaluar y aprobar Planes Operativo de Gestion Integral aplicando la normativa vigente</t>
  </si>
  <si>
    <t>Superficie de POGI autorizados</t>
  </si>
  <si>
    <t xml:space="preserve">6.000 ha de POGI autorizados </t>
  </si>
  <si>
    <t>Evaluar y aprobar Informe a los Planes Operativo Anuales aplicando la normativa vigente</t>
  </si>
  <si>
    <t>N° de IAPOAF aprobados</t>
  </si>
  <si>
    <t>600 instrumentos aprobados</t>
  </si>
  <si>
    <t>Evaluar y aprobar Informe a los Planes de Desmonte  aplicando la normativa vigente</t>
  </si>
  <si>
    <t>N° de IPDM aprobados</t>
  </si>
  <si>
    <t>1300 instrumentos aprobados</t>
  </si>
  <si>
    <t>Evaluar y aprobar Informe programas de abastecimiento y procesamiento de materia prima   aplicando la normativa vigente</t>
  </si>
  <si>
    <t>N° de PAPMP aprobados</t>
  </si>
  <si>
    <t>2700 instrumentos aprobados</t>
  </si>
  <si>
    <t>Evaluar y aprobar Informe trimestrales a loa programas de abastecimiento y procesamiento de materia prima   aplicando la normativa vigente</t>
  </si>
  <si>
    <t>N° de ITPAPaprobados</t>
  </si>
  <si>
    <t>9.800 instrumentos aprobados</t>
  </si>
  <si>
    <t>Evaluar y aprobar Aprovechamiento y Transporte de Productos Maderables en  Cantidades Menores  aplicando la normativa vigente</t>
  </si>
  <si>
    <t xml:space="preserve">N° SCPM autorizados </t>
  </si>
  <si>
    <t>1.300 SCPM aprobados</t>
  </si>
  <si>
    <t>Evaluar y aprobar Aprovechamiento y Transporte de Productos No Maderables en  Cantidades Menores  aplicando la normativa vigente</t>
  </si>
  <si>
    <t xml:space="preserve"> N° SMN autorizados </t>
  </si>
  <si>
    <t xml:space="preserve">550 SMN aprobados </t>
  </si>
  <si>
    <t>Evaluar y aprobar Aprovechamiento y Transporte de Productos en Cantidades Menores  de Plantaciones aplicando la normativa vigente</t>
  </si>
  <si>
    <t xml:space="preserve"> N° SMP autorizados </t>
  </si>
  <si>
    <t xml:space="preserve">350 SMP aprobados </t>
  </si>
  <si>
    <t>Evaluar y aprobar Solicitud de Madera de Recuperacion  Menores  aplicando la normativa vigente</t>
  </si>
  <si>
    <t xml:space="preserve"> N° SMR autorizados </t>
  </si>
  <si>
    <t xml:space="preserve">1000 SMR aprobados </t>
  </si>
  <si>
    <t>Evaluar y aprobar Aprovechamiento y Transporte de Productos para Uso Propio  aplicando la normativa vigente</t>
  </si>
  <si>
    <t xml:space="preserve">  N° SMU autorizados </t>
  </si>
  <si>
    <t xml:space="preserve">650 SMP aprobados </t>
  </si>
  <si>
    <t>Evaluar y aprobar Aprovechamiento y Transporte de Productos en cantidades Menores aplicando la normativa vigente</t>
  </si>
  <si>
    <t xml:space="preserve">  N° SPCP autorizados </t>
  </si>
  <si>
    <t>Evaluar y aprobar Transporte de Productos de Plantaciones  aplicando la normativa vigente</t>
  </si>
  <si>
    <t xml:space="preserve">  N° TPP autorizados </t>
  </si>
  <si>
    <t xml:space="preserve">400 TPP aprobados </t>
  </si>
  <si>
    <t>Capacitar los funcionarios publicos en la evaluacion tecnico legal de instrumentos de gestion</t>
  </si>
  <si>
    <t>N° de tecnicos capacitados</t>
  </si>
  <si>
    <t>N° de procesos de saneamientos valuados</t>
  </si>
  <si>
    <t>500 procesos de saneamientos valuados</t>
  </si>
  <si>
    <t>UVT</t>
  </si>
  <si>
    <t>Fijar precios de adjudicación de predios rurales</t>
  </si>
  <si>
    <t>N° Procesos de fijación de precios valuados</t>
  </si>
  <si>
    <t>250 Procesos de fijación de precios valuados</t>
  </si>
  <si>
    <t>Informe Técnico, Dictamen Técnico Legal y Reporte del SIADPRE</t>
  </si>
  <si>
    <t>Elaborar Resoluciones Administrativas de anulación de precios</t>
  </si>
  <si>
    <t>N° Resoluciones Administrativas de anulación de precios elaboradas</t>
  </si>
  <si>
    <t>100 Resoluciones Administrativas de anulación de precios elaboradas</t>
  </si>
  <si>
    <t>Informe Técnico Legal, Resolución Administrativa y Reporte del SIADPRE</t>
  </si>
  <si>
    <t>Reajustar los precios de adjudicación</t>
  </si>
  <si>
    <t>N° Procesos de fijación de precios reajustados</t>
  </si>
  <si>
    <t>120 Procesos de fijación de precios reajustados</t>
  </si>
  <si>
    <t>Informe Técnico, Auto Administrativo y Reporte del SIADPRE</t>
  </si>
  <si>
    <t>Actualizar los datos de los predios rurales</t>
  </si>
  <si>
    <t>N° Datos de predios rurales actualizados</t>
  </si>
  <si>
    <t>30 Datos de predios rurales actualizados</t>
  </si>
  <si>
    <t>Emitir certificacion de uso de suelo a traves de instrumentos normados (CUS, CUMAT) para las diferentes actividades de interes particular</t>
  </si>
  <si>
    <t xml:space="preserve">Certificar sobre el Uso Mayor de la Tierra </t>
  </si>
  <si>
    <t xml:space="preserve">N° Certificaciones de Uso Mayor de la Tierra </t>
  </si>
  <si>
    <t>15 Certificaciones de Uso Mayor de la Tierra</t>
  </si>
  <si>
    <t xml:space="preserve">Certificaciones de Uso Mayor de la Tierra  </t>
  </si>
  <si>
    <t>Certificar sobre el Uso de Suelo</t>
  </si>
  <si>
    <t xml:space="preserve">N° Certificaciones de Uso de Suelo </t>
  </si>
  <si>
    <t xml:space="preserve">15 Certificaciones de Uso de Suelo </t>
  </si>
  <si>
    <t xml:space="preserve">Certificaciones de Uso de Suelo  </t>
  </si>
  <si>
    <t>N° de procesos de determinacion de precios referenciales</t>
  </si>
  <si>
    <t>4 procesos de determinacion de precios referenciales</t>
  </si>
  <si>
    <t>Determinar precios referenciales de predios rurales</t>
  </si>
  <si>
    <t>N° de procesos de determinacion de precios referenciales de predios rurales</t>
  </si>
  <si>
    <t>2  procesos de determinacion de precios referenciales de  predios rurales</t>
  </si>
  <si>
    <t>Informe Técnico Legal y Reporte del SIADPRE</t>
  </si>
  <si>
    <t>Determinar precio para procesos de expropiación</t>
  </si>
  <si>
    <t>N° de procesos de determinacion de precios para expropiación</t>
  </si>
  <si>
    <t>2 procesos de determinacion de precios para expropiación</t>
  </si>
  <si>
    <t>AE4.6</t>
  </si>
  <si>
    <t>Resolver los procesos administrativos sancionadores aplicando la normativa para determinar el grado de responsabilidad del sumariado</t>
  </si>
  <si>
    <t>N° de  procesos adminstrativo sancionadores resueltos</t>
  </si>
  <si>
    <t>1400 procesos adminstrativo sancionadores resueltos</t>
  </si>
  <si>
    <t>1528 procesos adminstrativo sancionadores resueltos</t>
  </si>
  <si>
    <t>Resoluciones administrativas</t>
  </si>
  <si>
    <t>JNRPA</t>
  </si>
  <si>
    <t>AE4.7</t>
  </si>
  <si>
    <t>Atender los recursos de revocatoria, para verificar la correcta aplicación de la normativa en resoluciones emitidas por el Director Ejecutivo, Director Departamental, y responsable de UOBT</t>
  </si>
  <si>
    <t xml:space="preserve">N° de  Dictamenes Tecnicos Legales y Proyectos de resolucion  de recursos  de revocatoria </t>
  </si>
  <si>
    <t xml:space="preserve">180 de  Dictamenes Tecnicos Legales y Proyectos de resolucion  de recursos  de revocatoria </t>
  </si>
  <si>
    <t>Dictamenes Tecnicos Legales y proyectos de resolucion</t>
  </si>
  <si>
    <t>AE4.8</t>
  </si>
  <si>
    <t>Disponer del producto forestal decomisado, a traves de sus 2 modalidades para evitar la acumulación, perdida y degradación del producto forestal</t>
  </si>
  <si>
    <t>Volumen de madera en troza y aserrada  adjudicado mediante venta directa y remate administrativo</t>
  </si>
  <si>
    <t>1000 m3r de producto forestal de madera en troza y 400000 Pies Tablares de madera aserrada adjudicado mediante venta directa y remate administrativo</t>
  </si>
  <si>
    <t>Autos Administrativos de Adjudicacion</t>
  </si>
  <si>
    <t>AE4.9</t>
  </si>
  <si>
    <t>Capacitar a funcionarios sobre Procesos Administrativos Sancionadores a traves de talleres de capacitacion, para la aplicación correcta de la normativa, evitando la vulneracion de derechos a los administrados.</t>
  </si>
  <si>
    <t>N° funcionarios capacitados en Procesos Administrativos Sancionadores</t>
  </si>
  <si>
    <t>50 funcionarios capacitados en Procesos Administrativos Sancionadores</t>
  </si>
  <si>
    <t>131 funcionarios capacitados en Procesos Administrativos Sancionadores</t>
  </si>
  <si>
    <t>AE4.10</t>
  </si>
  <si>
    <t xml:space="preserve">Gestionar por la vía coactiva la prosecucion de los procesos, a traves del patrocinio, impulso y seguimiento para el pago de las sanciones impuestas en procesos administrativos sancionadores </t>
  </si>
  <si>
    <t xml:space="preserve"> No. De  procesos coactivos patrocinados</t>
  </si>
  <si>
    <t>1759 procesos coactivos patrocinados</t>
  </si>
  <si>
    <t>Informes bimensuales, reportes</t>
  </si>
  <si>
    <t>JNAJA</t>
  </si>
  <si>
    <t>AE4.11</t>
  </si>
  <si>
    <t>Iniciar y proseguir acciones penales a traves de la utilizacion de los medios jurídicos para lograr una sanción por delitos medioambientales y otros</t>
  </si>
  <si>
    <t xml:space="preserve"> N° procesos penales patrocinados</t>
  </si>
  <si>
    <t>299 procesos penales patrocinados</t>
  </si>
  <si>
    <t>319 procesos penales patrocinados</t>
  </si>
  <si>
    <t>AE4.12</t>
  </si>
  <si>
    <t>AE4.13</t>
  </si>
  <si>
    <t>AE4.14</t>
  </si>
  <si>
    <t>Atender, asesorar, revisar la legalidad de los procesos de contratación de la Entidad COMO para proyectar los contratos y registrar la actividad contractual de la Entidad durante toda la gestión hasta su registro en las instancias externas a fin de contribuir el cumplimiento por parte de la MAE de las normas vigentes.</t>
  </si>
  <si>
    <t xml:space="preserve">N° de contratos elaborados </t>
  </si>
  <si>
    <t>440 contratos elaborados</t>
  </si>
  <si>
    <t>contrato, archivo físico y archivo digital</t>
  </si>
  <si>
    <t>AE4.15</t>
  </si>
  <si>
    <t>Atender las iniciativas de relacionamiento institucional, para coadyuvar al cumplimiento de la misión y visión institucional mediante la elaboración/proyección de convenios Institucionales velando el adecuado cumplimiento de las competencias y atribuciones.</t>
  </si>
  <si>
    <t xml:space="preserve"> N° de Convenios Interinstitucionales Firmados</t>
  </si>
  <si>
    <t>50 Convenios Interinstitucionales firmados</t>
  </si>
  <si>
    <t>60 Convenios Interinstitucionales</t>
  </si>
  <si>
    <t>Convenios Interinstitucionales</t>
  </si>
  <si>
    <t>AE4.16</t>
  </si>
  <si>
    <t>N° de informes legales y  N° de resoluciones administrativas</t>
  </si>
  <si>
    <t>100 informes legales y 100 resoluciones administrativas</t>
  </si>
  <si>
    <t>Desarrollar la prevención de incendios forestales, a través de socialización y defección de quemas controladas, para generar conciencia en los usuarios y actores de bosques y tierra</t>
  </si>
  <si>
    <t>Elaborar un plan anual de socialización y difusión de quemas controladas, para evitar incendios forestales</t>
  </si>
  <si>
    <t>Ejecutar el plan anual de socialización que quemas contraladas, para evitar incendios forestales</t>
  </si>
  <si>
    <t>AE6.1</t>
  </si>
  <si>
    <t>AC6</t>
  </si>
  <si>
    <t>AE6.2</t>
  </si>
  <si>
    <t>AE6.3</t>
  </si>
  <si>
    <t>Ejecutar y dar seguimientos a los compromisos de los convenios</t>
  </si>
  <si>
    <t>N° de Planes de trabajo con seguimiento</t>
  </si>
  <si>
    <t>30 Planes de trabajo de los convenios con seguimiento</t>
  </si>
  <si>
    <t>Planes de trabajos, informes</t>
  </si>
  <si>
    <t>Informes de Evaluación, Informes técnicos</t>
  </si>
  <si>
    <t>DGDIBT</t>
  </si>
  <si>
    <t xml:space="preserve">Promover sistemas productivos tradicionales y alternativos sostenibles, a través de la transferencia de capacidades, que contribuyan a la mitigación y adaptación al cambio climático </t>
  </si>
  <si>
    <t>30 comunidades implementan sistemas productivos, como medida de mitigación y adaptación</t>
  </si>
  <si>
    <t xml:space="preserve">N° de comunidades </t>
  </si>
  <si>
    <t xml:space="preserve">10 comunidades </t>
  </si>
  <si>
    <t>10 comunidades evaluadas</t>
  </si>
  <si>
    <t>N° de comunidades evaluadas</t>
  </si>
  <si>
    <t>Fortalecer el manejo de la castaña, a traves de la  generacion de nuevas politicas forestales para las conservacion de los bosques amazonicos</t>
  </si>
  <si>
    <t>Normativa gestionada</t>
  </si>
  <si>
    <t>Comunicaciones externas</t>
  </si>
  <si>
    <t>AE6.4</t>
  </si>
  <si>
    <t>Elaborar Planes de manejo de reservas forestales, a traves de la gobernanza  para el manejo integral de bosques y tierra.</t>
  </si>
  <si>
    <t>Plan de manejo de reservas forestales elaborado</t>
  </si>
  <si>
    <t>N° de planes de manejo elaborados</t>
  </si>
  <si>
    <t>N° de plan capacitación en sistemas productivos</t>
  </si>
  <si>
    <t>1 Plan capacitación en sistemas productivos</t>
  </si>
  <si>
    <t>Ajustar o elaborar material didáctico con información de los sistemas productivos mas importantes de la región</t>
  </si>
  <si>
    <t>N° de documentos didácticos sobre sistemas productivos</t>
  </si>
  <si>
    <t>7 documentos didácticos sobre sistemas productivos</t>
  </si>
  <si>
    <t>Documento  de sistemas productivos</t>
  </si>
  <si>
    <t>Capacitar a los usuarios y actores forestales y agrarios los sistemas productivos como medida de mitigación y adaptación al cambio climático</t>
  </si>
  <si>
    <t>N° de comunidades capacitadas en sistemas productivos</t>
  </si>
  <si>
    <t>24 comunidades capacitadas en sistemas productivos</t>
  </si>
  <si>
    <t>Informe, lista de asistencia, programa de capacitación</t>
  </si>
  <si>
    <t>Proponer ideas justificadas de sistemas productivos alternativos</t>
  </si>
  <si>
    <t xml:space="preserve">N° de ideas de sistemas productivos alternativos </t>
  </si>
  <si>
    <t xml:space="preserve">16 ideas de sistemas productivos alternativos </t>
  </si>
  <si>
    <t>Desarrollar propuestas de sistemas productivos alternativos y regionalizados</t>
  </si>
  <si>
    <t>N° de propuestas de sistemas productivos alternativos</t>
  </si>
  <si>
    <t>8 Propuestas de sistemas productivos alternativos</t>
  </si>
  <si>
    <t>Documentos de sistemas productivos alternativos</t>
  </si>
  <si>
    <t>Promover el acceso a incentivos  para  mejorar las actividades de manejo de bosques sustentables mediante evaluaciones de desempeño  por el  SBCBI</t>
  </si>
  <si>
    <t>Consolidar el sistema de trazabilidad</t>
  </si>
  <si>
    <t>2 Plan de manejo de reservas forestales elaborado</t>
  </si>
  <si>
    <t>Generar politicas publicas para la reforestacion e incremento de plantaciones comercales y ecologicas para la conservacion de la cobertura boscosa</t>
  </si>
  <si>
    <t>N° de Estrategia de desarrollo Integral Municipal EDIM</t>
  </si>
  <si>
    <t>AC7</t>
  </si>
  <si>
    <t>AE7.1</t>
  </si>
  <si>
    <t xml:space="preserve">Elaborar y ejecutar una estrategia de deforestacion ilegal a traves de la prevencion, capacitacion monitoreo y control para la reducion del indice de ilegalidad del bosque. </t>
  </si>
  <si>
    <t>1 Estrategia elaborada y ejecutada</t>
  </si>
  <si>
    <t>Documento de la estrategia, Informes técnicos</t>
  </si>
  <si>
    <t>DGMBT</t>
  </si>
  <si>
    <t>JNFC</t>
  </si>
  <si>
    <t>Elaborar la  Estrategia para reducir la deforestación y quema ilegal</t>
  </si>
  <si>
    <t>Elaborar materiales de capacitación en  prevención de control y  fiscalización</t>
  </si>
  <si>
    <t>N° de materiales ealborado</t>
  </si>
  <si>
    <t>Materiales elaborados</t>
  </si>
  <si>
    <t>Realizar talleres de capacitación</t>
  </si>
  <si>
    <t>N° de Talleres con actores forestales y agrarios</t>
  </si>
  <si>
    <t>8 de Talleres con actores forestales y agrarios</t>
  </si>
  <si>
    <t>Actas y lista de asistencia</t>
  </si>
  <si>
    <t>N° de monitoreo en gabinete o Inspecciones de campo</t>
  </si>
  <si>
    <t>278 monitoreo en gabinete o Inspecciones de campo</t>
  </si>
  <si>
    <t>JNFC
UMIG</t>
  </si>
  <si>
    <t>Informe anual del programa de deforestación ilegal y quema elaborado</t>
  </si>
  <si>
    <t>Promover el desarrollo de plantaciones forestales, a través de la socialización de los beneficios, para incrementar la superficie de aforestación y reforestación.</t>
  </si>
  <si>
    <t>AE8.2</t>
  </si>
  <si>
    <t>Realizar el registro de plantaciones forestales  a nivel nacional</t>
  </si>
  <si>
    <t>Superficie de Plantaciones Registradas</t>
  </si>
  <si>
    <t>AE8.3</t>
  </si>
  <si>
    <t>Generar politicas publicas para la reforestacion e incremento de plantaciones comerciales y ecologicas, para la conservacion de la  cobertura boscosa</t>
  </si>
  <si>
    <t>AE8.4</t>
  </si>
  <si>
    <t>Monitorear el 15 % del total de la superficie comprometida  a traves de insecciones de campo para la proteccion de areas estrategicas</t>
  </si>
  <si>
    <t>1000 hectareas</t>
  </si>
  <si>
    <t>1500 hectareas</t>
  </si>
  <si>
    <t xml:space="preserve">Informes de monitoreo de campo </t>
  </si>
  <si>
    <t>Cantidad de solicitudes, registradas</t>
  </si>
  <si>
    <t xml:space="preserve">JNADAU </t>
  </si>
  <si>
    <t>Realizar el registro de plantaciones forestales aplicando la normativa vigente</t>
  </si>
  <si>
    <t xml:space="preserve">  N° RPF registradas </t>
  </si>
  <si>
    <t>N° de hectareas monitoreadas</t>
  </si>
  <si>
    <t>Elaborar Planes de manejo de reservas forestales</t>
  </si>
  <si>
    <t>Promover el manejo del suelo, mediante nuevos criterios técnicos que mejoren la productividad y conservación de los suelos</t>
  </si>
  <si>
    <t>N° de superficie de POP autorizados</t>
  </si>
  <si>
    <t>Informes
Listas de participantes</t>
  </si>
  <si>
    <t>Cartillas comunicaciones externas</t>
  </si>
  <si>
    <t>N° de  Propuesta de Norma elaborada</t>
  </si>
  <si>
    <t>N° de Talleres de Validación realizados</t>
  </si>
  <si>
    <t xml:space="preserve">Desarrollo y actualizacion  del módulo del SICOB, a través de necesidades y demandas, para mejorar el  control de la trazabilidad. </t>
  </si>
  <si>
    <t>N° de Módulos desarrollados o modificaciones</t>
  </si>
  <si>
    <t xml:space="preserve">Desarrollar, modificar, Integrar modulos en el SICOB Of line o SICOB WEB </t>
  </si>
  <si>
    <t xml:space="preserve">N° de Desarrollo o modificaciones del SICOB Of line o SICOB WEB  </t>
  </si>
  <si>
    <t>Acta de entrega y validacion del producto</t>
  </si>
  <si>
    <t xml:space="preserve">Realizar el seguimiento a los modulos del SICOB Of line o SICOB WEB </t>
  </si>
  <si>
    <t>N° de seguimientos a los modulos del SICOB Of line o SICOB WEB</t>
  </si>
  <si>
    <t>14 de seguimientos a los modulos del SICOB Of line o SICOB WEB</t>
  </si>
  <si>
    <t>Informes tecnicos de seguimiento</t>
  </si>
  <si>
    <t xml:space="preserve">Implementar el mecanismos para ejercer  control y fiscalización articulado con comunidades </t>
  </si>
  <si>
    <t xml:space="preserve">N° de Actas de reuniones de la implementacion de los mecanismo </t>
  </si>
  <si>
    <t xml:space="preserve">Implementar acciones de fiscalizacion y control a traves de acuerdos, monitoreo, inspecciones, para reducccir la ilegalidad </t>
  </si>
  <si>
    <t xml:space="preserve">Reportes mensuales </t>
  </si>
  <si>
    <t xml:space="preserve">Elaborar  la estrategia de  fiscalizacion y control </t>
  </si>
  <si>
    <t>N° de Estrategia de fiscalizacion y control</t>
  </si>
  <si>
    <t>Estrategia de fiscalizacion y control</t>
  </si>
  <si>
    <t>Realizar inspecciones de control móvil terrestre y fluvial</t>
  </si>
  <si>
    <t>N° DE Controles Moviles terrestre y fluvial</t>
  </si>
  <si>
    <t>814 Controles Moviles terrestre y fluvial</t>
  </si>
  <si>
    <t>Reporte mensuales</t>
  </si>
  <si>
    <t>Realizar inspecciones a centros de procesamiento y transformación (Aserraderos, carpinterías y otros)</t>
  </si>
  <si>
    <t xml:space="preserve">N° inspecciones a centros de procesamiento y transformación </t>
  </si>
  <si>
    <t xml:space="preserve">296 inspecciones a centros de procesamiento y transformación </t>
  </si>
  <si>
    <t>Realizar inspecciones a centros de comercialización y almacenamiento (Barraca, exportadora, depósitos clandestinos, almacenamientos ilegales y otros)</t>
  </si>
  <si>
    <t xml:space="preserve">N° inspecciones a centros de comercialización y almacenamiento </t>
  </si>
  <si>
    <t xml:space="preserve">345inspecciones a centros de comercialización y almacenamiento </t>
  </si>
  <si>
    <t xml:space="preserve">Realizar inspecciones de extracción de madera desde bosque </t>
  </si>
  <si>
    <t xml:space="preserve">N° de inspecciones de extracción de madera desde bosque </t>
  </si>
  <si>
    <t xml:space="preserve">285 de inspecciones de extracción de madera desde bosque </t>
  </si>
  <si>
    <t>Realizar inspecciones a quemas</t>
  </si>
  <si>
    <t>N° inspecciones a quemas</t>
  </si>
  <si>
    <t>220 inspecciones a quemas</t>
  </si>
  <si>
    <t>Realizar inspecciones a rodeos y/o pre emision de CFO .</t>
  </si>
  <si>
    <t xml:space="preserve">N° inspecciones a rodeos para emisión de CFOs </t>
  </si>
  <si>
    <t xml:space="preserve">454 inspecciones a rodeos y/o pre emision de CFO </t>
  </si>
  <si>
    <t>T8</t>
  </si>
  <si>
    <t>Seguimiento a puestos fijos de control forestal</t>
  </si>
  <si>
    <t>N° Seguimiento a puestos fijos de control forestal</t>
  </si>
  <si>
    <t>136 Seguimiento a puestos fijos de control forestal</t>
  </si>
  <si>
    <t>T9</t>
  </si>
  <si>
    <t>Verificación de productos intervenidos (Madera decomisada)</t>
  </si>
  <si>
    <t xml:space="preserve">N° Verificación de productos intervenidos </t>
  </si>
  <si>
    <t xml:space="preserve">165 Verificación de productos intervenidos </t>
  </si>
  <si>
    <t>Realizar la fiscalización o monitoreo a los instrumentos de planificación (POP, RPPN)</t>
  </si>
  <si>
    <t xml:space="preserve">N° de fiscalización o monitoreo a los instrumentos de planificación </t>
  </si>
  <si>
    <t xml:space="preserve">99 de fiscalización o monitoreo a los instrumentos de planificación </t>
  </si>
  <si>
    <t>Realizar la fiscalización a los instrumentos de operación (POAF, POAFp, PDM, PDMp- PDM20)</t>
  </si>
  <si>
    <t xml:space="preserve">N° de fiscalización a los instrumentos de operación </t>
  </si>
  <si>
    <t xml:space="preserve">703 de fiscalización a los instrumentos de operación </t>
  </si>
  <si>
    <t>T10</t>
  </si>
  <si>
    <t>Realizar la fiscalización a las autorizaciones de volúmenes menores (SMR, SMU, SMN, SPCP)</t>
  </si>
  <si>
    <t xml:space="preserve">N° de fiscalización a las autorizaciones de volúmenes menores </t>
  </si>
  <si>
    <t xml:space="preserve">282 de fiscalización a las autorizaciones de volúmenes menores </t>
  </si>
  <si>
    <t>T12</t>
  </si>
  <si>
    <t>Realizar operativos macroregionales</t>
  </si>
  <si>
    <t>N° de Operativos Macroregionales</t>
  </si>
  <si>
    <t>24 Operativos Macroregionales</t>
  </si>
  <si>
    <t xml:space="preserve">Reportes Mensuales  </t>
  </si>
  <si>
    <t>T11</t>
  </si>
  <si>
    <t>Realizar estudios de rendimiento regionalizados</t>
  </si>
  <si>
    <t>N° de estudios de rendimiento regionalizado</t>
  </si>
  <si>
    <t>1 de estudios de rendimiento regionalizado</t>
  </si>
  <si>
    <t>T13</t>
  </si>
  <si>
    <t>Realizar Acuerdos Inster institucionales</t>
  </si>
  <si>
    <t>N° de Acuerdos</t>
  </si>
  <si>
    <t>2 Acuerdos Insterinstitucional</t>
  </si>
  <si>
    <t>8 Talleres, capacitacion</t>
  </si>
  <si>
    <t>Materiales y actas de talleres</t>
  </si>
  <si>
    <t>N° de materiales de capacitacion elaborado</t>
  </si>
  <si>
    <t>2 Cartillas
2 Guiones para cuñas radiales</t>
  </si>
  <si>
    <t>3823 Inspecciones o monitoreo de fiscalizacion y control</t>
  </si>
  <si>
    <t xml:space="preserve">Iniciar procesos administrativos sancionadores </t>
  </si>
  <si>
    <t>N° procesos administrativos sancionadores iniciados</t>
  </si>
  <si>
    <t>1130 procesos administrativos sancionadores iniciados</t>
  </si>
  <si>
    <t>Autos Administrativos</t>
  </si>
  <si>
    <t>Resolver los procesos administrativos sancionadores Nuevos</t>
  </si>
  <si>
    <t>707 Procesos Administrativos Sancionadores resueltos</t>
  </si>
  <si>
    <t>Resolver los procesos administrativos sancionadores carga Rezagada</t>
  </si>
  <si>
    <t>821 Procesos Administrativos Sancionadores resueltos</t>
  </si>
  <si>
    <t>Realizar Seguimiento a Procesos Administrativos sancionadores a traves  del Modulo de reportes de la SICOWEB</t>
  </si>
  <si>
    <t>Nº de Informes  de Reportes</t>
  </si>
  <si>
    <t>12 Informes de reportes de Procesos resueltos</t>
  </si>
  <si>
    <t xml:space="preserve">Informes Mensual </t>
  </si>
  <si>
    <t>JNPRA</t>
  </si>
  <si>
    <t>Atender recursos de Revocatorias Nuevos</t>
  </si>
  <si>
    <t>Atender Recursos de Revocatorias Carga Rezagada</t>
  </si>
  <si>
    <t>1.795 m3r de producto forestal de madera en troza y 285.000 Pies Tablares de madera aserrada adjudicado mediante venta directa y remate administrativo</t>
  </si>
  <si>
    <t>1.795 m3r de producto forestal de madera en troza adjudicado mediante venta directa y/o remate administrativo</t>
  </si>
  <si>
    <t>285.000 Pies Tablares de madera aserrada adjudicado mediante venta directa y/o remate administrativo</t>
  </si>
  <si>
    <t>Realizar inventario del producto forestal decomisado</t>
  </si>
  <si>
    <t>N° de  informes de Inventarios de productos forestales decomisados</t>
  </si>
  <si>
    <t>8 informes de Inventarios de productos forestales decomisados</t>
  </si>
  <si>
    <t>Informes de Inventarios de productos decomisados</t>
  </si>
  <si>
    <t>Materiales de capacitación
Listas de capacitación</t>
  </si>
  <si>
    <t xml:space="preserve">2.800 SPCP aprobados </t>
  </si>
  <si>
    <t xml:space="preserve">137.500 ha de PGMF, PIMB, PGIBT autorizados </t>
  </si>
  <si>
    <t xml:space="preserve">137.500 ha de Bosques bajo manejo autorizados </t>
  </si>
  <si>
    <t>14.400  instrumentos de seguimiento aprobados</t>
  </si>
  <si>
    <t xml:space="preserve">7050 Autorizaciones de volumenes menores aprobados </t>
  </si>
  <si>
    <t>Unidad de Valuación de Tierra</t>
  </si>
  <si>
    <t>Monitorear el 15% del total de la superficie comprometida a traves de inspecciones de campo para la proteccion de areas estrategicas</t>
  </si>
  <si>
    <t>4 Materiales de capacitación en  prevención elaborados</t>
  </si>
  <si>
    <t>Materiales de capacitación en  prevención  elaborados</t>
  </si>
  <si>
    <t>Realizar talleres de capacitación en deforestación ilegal</t>
  </si>
  <si>
    <t>8 de Talleres en Deforestación ilegal con actores forestales y agrarios</t>
  </si>
  <si>
    <t>Actas
Lista de asistencia</t>
  </si>
  <si>
    <t>Realizar inspecciones o monitoreo de control a desmontes ilegales</t>
  </si>
  <si>
    <t xml:space="preserve">1 Informe de Deforestación Ilegal anual </t>
  </si>
  <si>
    <t>Informe de Deforestación Ilegal</t>
  </si>
  <si>
    <t>Informe tecnico de monitoreo desmontes ilegales</t>
  </si>
  <si>
    <t xml:space="preserve">1 Estrategia de deforestación ilegal  elaborada </t>
  </si>
  <si>
    <t xml:space="preserve">Estrategia de deforestación  ilegal </t>
  </si>
  <si>
    <t xml:space="preserve">Estrategia de deforestación ilegal  elaborada </t>
  </si>
  <si>
    <t>1 Estrategia de deforestación ilegal elaborada y ejecutada</t>
  </si>
  <si>
    <t>Estrategia de deforestación ilegal elaborada y ejecutada</t>
  </si>
  <si>
    <t>Estrategia de deforestación ilegal implementada elaborada e implementada</t>
  </si>
  <si>
    <t>Informe de Deforestación Ilegal anual elaborado</t>
  </si>
  <si>
    <t>1 Plan de socialización en plantaciones forestales</t>
  </si>
  <si>
    <t>Ajustar el plan de capacitación en sistemas productivos, como medida de mitigación y adaptación al cambio climático</t>
  </si>
  <si>
    <t xml:space="preserve">Elaborar modulos de  seguiminto, a traves del SICOB, para un mejor control de la trazabilidad. </t>
  </si>
  <si>
    <t>2 mecanismo de control y fiscalización elaborado</t>
  </si>
  <si>
    <t>2 Mecanismo de control y fiscalización implementado</t>
  </si>
  <si>
    <t xml:space="preserve">Mecanismo de control y fiscalización </t>
  </si>
  <si>
    <t>N° de Mecanismos de control y fiscalización implementado</t>
  </si>
  <si>
    <t>1000 Usuarios y actores socializados en prevención de incendios forestales</t>
  </si>
  <si>
    <t xml:space="preserve">150 usuarios y actores capacitaciones en control y fiscalización </t>
  </si>
  <si>
    <t>Materiales de capacitación 
Listas de capacitacion</t>
  </si>
  <si>
    <t xml:space="preserve">N° de Modulos desarrollados  o modificados en control y fiscalización </t>
  </si>
  <si>
    <t>2 Modulos de seguimiento en control y fiscalización desarrollados y/o modificados</t>
  </si>
  <si>
    <t>2 Comunidades Implementando el mecanismo de control y fiscalización</t>
  </si>
  <si>
    <t>Actas de reuniones de implementacion del mecanismo de Control y Fiscalización</t>
  </si>
  <si>
    <t>Estudios de rendimiento</t>
  </si>
  <si>
    <t>1 Plan de Socialización de incendios forestales ajustado</t>
  </si>
  <si>
    <t>Plan de Socialización</t>
  </si>
  <si>
    <t>Documentos escritos y orales elaborados</t>
  </si>
  <si>
    <t>Informes
Llista de asistencia</t>
  </si>
  <si>
    <t>Informes
Lista de Asistencia</t>
  </si>
  <si>
    <t>Informes
Lista de asistencia</t>
  </si>
  <si>
    <t>Promover y facilitar el uso y aprovechamiento de especies  y productos alternativos maderables y no maderables, a traves de cambios y adecuacion normativa para  la diversificacion de la producción</t>
  </si>
  <si>
    <t xml:space="preserve">Directriz (protocolos manuales y procedimientos) de especies y productos alternativos  maderables y no maderables </t>
  </si>
  <si>
    <t>N°de Cartillas elaboradas y difundidas</t>
  </si>
  <si>
    <t>N° de especies de productos maderables y no maderables identificados</t>
  </si>
  <si>
    <t>Informes de evaluacion</t>
  </si>
  <si>
    <t>Planes de manejode reservas forestales elaborado</t>
  </si>
  <si>
    <t>N° de Plan de manejo de reservas forestales elaborados</t>
  </si>
  <si>
    <t xml:space="preserve">146.000 ha de POAF y POGI autorizados </t>
  </si>
  <si>
    <t>Pt adjudicado mediante venta directa y remate administrativo</t>
  </si>
  <si>
    <t>Disponer del producto forestal en m3r madera en troza decomisado a tráves de venta directa y/o  remate administrativo</t>
  </si>
  <si>
    <t>Disponer del producto forestal en Pt madera en troza decomisado a tráves de venta directa y/o  remate administrativo</t>
  </si>
  <si>
    <t>Capacitar a servidores públicos en Procesos Administrativos Sancionadores</t>
  </si>
  <si>
    <t xml:space="preserve">N° de servidores públicos capacitados </t>
  </si>
  <si>
    <t>131 servidores públicos capacitados en Procesos Administrativos Sancionadores</t>
  </si>
  <si>
    <t>Informes de capacitación
Listas de Asistencia</t>
  </si>
  <si>
    <t>m3r adjudicados mediante venta directa y remate administrativo</t>
  </si>
  <si>
    <t xml:space="preserve">180 Dictamenes Tecnicos Legales y Proyectos de resolucion  de recursos  de revocatoria </t>
  </si>
  <si>
    <t>Resoluciones
Informes</t>
  </si>
  <si>
    <t>1 Plan de Socialización en instrumentos de planificación y operación ajustado</t>
  </si>
  <si>
    <t>1 Propuesta de Norma TIOC elaborada</t>
  </si>
  <si>
    <t>1 Norma para TIOC gestionada para su aprobación</t>
  </si>
  <si>
    <t>1 Normativa de Manejo de suelos gestionada</t>
  </si>
  <si>
    <t xml:space="preserve">Normativa de Manejo de Suelos gestionada </t>
  </si>
  <si>
    <t>Promover el manejo integral de bosques y tierras, mediante una normativa, para facilitar el acceso al uso y aprovechamiento de los recursos naturales en TIOC</t>
  </si>
  <si>
    <t>2 Estrategias de fiscalizacion y control</t>
  </si>
  <si>
    <t xml:space="preserve">1.800  ha de Plantaciones Registradas </t>
  </si>
  <si>
    <t xml:space="preserve">2275 ha de Plantaciones Registradas </t>
  </si>
  <si>
    <t xml:space="preserve"> No. de procesos coactivos patrocinados</t>
  </si>
  <si>
    <t>Jefatura Nacional de Asuntos Juridicos y Administrativos</t>
  </si>
  <si>
    <t xml:space="preserve">N° de demandas coactivas ingresadas </t>
  </si>
  <si>
    <t>224 demandas coactivas ingresadas</t>
  </si>
  <si>
    <t>Base de datos, Sistema de Registro ROPE y Reporte bimensual</t>
  </si>
  <si>
    <t>Diligenciar los actos procesales coactivos</t>
  </si>
  <si>
    <t xml:space="preserve">N° de memoriales presentados en los  procesos coactivos </t>
  </si>
  <si>
    <t xml:space="preserve">5508 memoriales presentados en los  procesos coactivos </t>
  </si>
  <si>
    <t>Seguimiento de los Procesos Coactivos a nivel nacional</t>
  </si>
  <si>
    <t xml:space="preserve">N° de informes de procesos coactivos anuales elaborados </t>
  </si>
  <si>
    <t xml:space="preserve">48 informes de procesos coactivos anuales elaborados  </t>
  </si>
  <si>
    <t>Realizar el procedimiento conforme a la norma de proceso coactivo para conseguir la sentencia y pliego de cargo</t>
  </si>
  <si>
    <t>N° procesos coactivos con sentencia y pliego de cargo</t>
  </si>
  <si>
    <t>155 procesos coactivos con sentencia y/o pliego de cargo</t>
  </si>
  <si>
    <t>Iniciar y proseguir acciones penales a traves de la utilizacion de los medios jurídicos para lograr una sanción por delitos forestales y otros</t>
  </si>
  <si>
    <t xml:space="preserve"> N° de procesos penales patrocinados</t>
  </si>
  <si>
    <t>Presentar denuncias penales</t>
  </si>
  <si>
    <t>N° de denuncias y querellas penales iniciadas</t>
  </si>
  <si>
    <t>26 denuncias y querellas penales iniciadas</t>
  </si>
  <si>
    <t>Diligenciar los actos procesales penales</t>
  </si>
  <si>
    <t>N° de memoriales penales presentados</t>
  </si>
  <si>
    <t>900 memoriales penales presentados</t>
  </si>
  <si>
    <t>Seguimiento de los Procesos Penales a nivel nacional</t>
  </si>
  <si>
    <t xml:space="preserve">N° de informes anuales de procesos penales elaborados </t>
  </si>
  <si>
    <t xml:space="preserve">48  informes anuales de procesos penales elaborados </t>
  </si>
  <si>
    <t>Realizar la conclusión de los procesos penales</t>
  </si>
  <si>
    <t>N° de procesos penales concluidos</t>
  </si>
  <si>
    <t>33 procesos penales concluidos</t>
  </si>
  <si>
    <t>Asumir defensa en los procesos judiciales en los que fuese demandada la Institución, a través de mecanismos y procedimientos legales,  para lograr la aplicación correcta de la ley</t>
  </si>
  <si>
    <t>N° de demandas judiciales patrocinadas</t>
  </si>
  <si>
    <t xml:space="preserve"> 10 demandas judiciales patrocinadas</t>
  </si>
  <si>
    <t>Responder demandas judiciales</t>
  </si>
  <si>
    <t>N° de demandas judiciales respondidas</t>
  </si>
  <si>
    <t xml:space="preserve">Asumir la defensa técnica </t>
  </si>
  <si>
    <t>N° de memoriales presentados</t>
  </si>
  <si>
    <t>Impugnar los fallos judiciales</t>
  </si>
  <si>
    <t>N° de memoriales de recursos de apelación presentados</t>
  </si>
  <si>
    <t>2 memoriales de recursos de apelación presentados</t>
  </si>
  <si>
    <t>Revisar los procesos de contratación a traves del cumplimiento normativo para la elaboración de los contratos y posterior reporte a la Contraloría General del Estado</t>
  </si>
  <si>
    <t>800 contratos elaborados</t>
  </si>
  <si>
    <t>Elaboración de los contratos</t>
  </si>
  <si>
    <t>N° de contratos elaborados</t>
  </si>
  <si>
    <t>Contrato, base de datos y reporte bimensual a la contraloría</t>
  </si>
  <si>
    <t>Reporte y Remisión a la Contraloría de los contratos elaborados</t>
  </si>
  <si>
    <t>N° de Informes reportados</t>
  </si>
  <si>
    <t>6 informes reportados y remitidos a la CGE</t>
  </si>
  <si>
    <t xml:space="preserve"> Reporte bimensual a la contraloría y archivo físico</t>
  </si>
  <si>
    <t>Revisar las solicitudes de  convenios Interinstitucionales y de Disposición de Producto Forestal</t>
  </si>
  <si>
    <t>N° de Solicitudes de convenios Interinstitucionales y/o Disposición de Producto Forestal revisadas</t>
  </si>
  <si>
    <t>60 Solicitudes de convenios Interinstitucionales y/o Disposición de Producto Forestal revisadas</t>
  </si>
  <si>
    <t>N° de convenios Interinstitucionales firmados</t>
  </si>
  <si>
    <t>35 convenios Interinstitucionales firmados</t>
  </si>
  <si>
    <t>Convenios interinstitucionales firmados</t>
  </si>
  <si>
    <t>Elaborar convenios de disposición de Producto forestal</t>
  </si>
  <si>
    <t>N° de convenios de Disposición de Producto Forestal</t>
  </si>
  <si>
    <t>25 convenios de Disposición de Producto Forestal</t>
  </si>
  <si>
    <t>Convenios de Disposicion de Producto Forestal firmados</t>
  </si>
  <si>
    <t>Elaborar Informe Legales y Proyectos de Resolución de Disposición de Producto Forestal para la entrega de producto</t>
  </si>
  <si>
    <t xml:space="preserve">N° de Informe Legales y Proyectos y N° de Resoluciones de Disposición de Producto Forestal </t>
  </si>
  <si>
    <t xml:space="preserve">36 Informe Legales y Proyectos y 36 de Resoluciones de Disposición de Producto Forestal </t>
  </si>
  <si>
    <t xml:space="preserve">Informes técnicos legales y
Resoluciones proyectadas </t>
  </si>
  <si>
    <t>Fortalecer los conocimientos de  los servidores públicos  a traves de las capacitaciones para actualizar y uniformizar los criterios tecnico - legales</t>
  </si>
  <si>
    <t>Informes</t>
  </si>
  <si>
    <t>N° de materiales actualizados y uniformizados</t>
  </si>
  <si>
    <t>1 material actualizado y uniformizado</t>
  </si>
  <si>
    <t>Base de datos y material de capacitación</t>
  </si>
  <si>
    <t>Desarrollo de las capacitaciones</t>
  </si>
  <si>
    <t>N° de servidores publicos capacitados en procesos juridicos y adminsitrativos</t>
  </si>
  <si>
    <t>15  servidores publicos capacitados en procesos juridicos y adminsitrativos</t>
  </si>
  <si>
    <t>Informes de talleres realizados, registro de asistencia, formularios de evaluación</t>
  </si>
  <si>
    <t>Propuesta de Normativa de Manejo de suelos elaborada</t>
  </si>
  <si>
    <t>Elaborar y/o consolidar una base de datos de fertilidad del suelo en tres regiones</t>
  </si>
  <si>
    <t>Base de datos de fertilidad del suelo en tres regiones</t>
  </si>
  <si>
    <t>1 Base de datos de fertilidad del suelo en tres regiones elaborada</t>
  </si>
  <si>
    <t xml:space="preserve">Socializar la propuesta normativa de manejo de suelos </t>
  </si>
  <si>
    <t>Listas de asistencia</t>
  </si>
  <si>
    <t>1 Normativa de Manejo de suelos socializada</t>
  </si>
  <si>
    <t>Normativa de Manejo de suelos socializada</t>
  </si>
  <si>
    <t>Base de datos de fertilidad del suelo en tres regiones elaborada</t>
  </si>
  <si>
    <t>Gestionar la normativa de suelos para su aprobación</t>
  </si>
  <si>
    <t>5 comunidades con PMIB elaborados</t>
  </si>
  <si>
    <t>N° decomunidades con PMIB elaborados</t>
  </si>
  <si>
    <t xml:space="preserve"> PMIB </t>
  </si>
  <si>
    <t>5 comunidades idenditificadas para la elaboración de PMIB</t>
  </si>
  <si>
    <t>Identificar areas estrategicas con potencial forestal para la elaboración de PMIB</t>
  </si>
  <si>
    <t>N° de comunidades idenditificadas para la elaboración de PMIB</t>
  </si>
  <si>
    <t>Informes de identificación</t>
  </si>
  <si>
    <t>Elaborar PMIB para las comunidades identificadas</t>
  </si>
  <si>
    <t>2 acuerdos con instituciones estrategicas para el apoyo en la elaboracion de PMIB</t>
  </si>
  <si>
    <t>N° de acuerdos con instituciones estrategicas para el apoyo en la elaboracion de PMIB</t>
  </si>
  <si>
    <t>Actas
convenios</t>
  </si>
  <si>
    <t>Normativa de la castaña elaborada</t>
  </si>
  <si>
    <t>1 Normativa de castaña gestionada</t>
  </si>
  <si>
    <t>Comunicaciones internas y externas</t>
  </si>
  <si>
    <t>Realizar evaluaciones de desempeño a usuarios de bosque</t>
  </si>
  <si>
    <t>10 evaluaciones de desempeño a usuarios de bosque realizadas</t>
  </si>
  <si>
    <t>N° de evaluaciones de desempeño a usuarios de bosque realizadas</t>
  </si>
  <si>
    <t>Actualizar los estandares de SBCBI</t>
  </si>
  <si>
    <t>4 estandares del  SBCBI actualizados</t>
  </si>
  <si>
    <t>Estandares del SBCBI actualizados</t>
  </si>
  <si>
    <t>N° de estandares del  SBCBI actualizados</t>
  </si>
  <si>
    <t>2 sistemas informaticos de trazabilidad consolidados</t>
  </si>
  <si>
    <t>N° de sistemas informaticos de trazabilidad consolidados</t>
  </si>
  <si>
    <t>Informe tecnico del los sistemas informaticos consolidados</t>
  </si>
  <si>
    <t>Plan de manejo integral de castaña ajustado y validado</t>
  </si>
  <si>
    <t>Plan de manejo integral de castaña ajustado y validado
Actas de validación</t>
  </si>
  <si>
    <t>1 Normativa de manejo integral de castaña gestionada</t>
  </si>
  <si>
    <t>1 Normativa de manejo integral de castaña ajustado y validado</t>
  </si>
  <si>
    <t>Ajustar y validar la propuesta de normativa de manejo integral de castaña</t>
  </si>
  <si>
    <t xml:space="preserve">Gestionar a aprobación de la propuesta Normativa de manejo integral de castaña </t>
  </si>
  <si>
    <t>Elaborar una propuesta normativa de otorgación de derecho forestal para el manejo sustentable en reservas forestales</t>
  </si>
  <si>
    <t>Propuesta normativo elaborado</t>
  </si>
  <si>
    <r>
      <t xml:space="preserve">1 propuesta normatiiva de otorgación de derecho </t>
    </r>
    <r>
      <rPr>
        <i/>
        <sz val="11"/>
        <rFont val="Arial"/>
        <family val="2"/>
      </rPr>
      <t>forestal en</t>
    </r>
    <r>
      <rPr>
        <sz val="11"/>
        <rFont val="Arial"/>
        <family val="2"/>
      </rPr>
      <t xml:space="preserve"> reservas forestales elaborado</t>
    </r>
  </si>
  <si>
    <r>
      <t xml:space="preserve">Propuesta normatiiva de otorgación de derecho </t>
    </r>
    <r>
      <rPr>
        <i/>
        <sz val="11"/>
        <rFont val="Arial"/>
        <family val="2"/>
      </rPr>
      <t>forestal en</t>
    </r>
    <r>
      <rPr>
        <sz val="11"/>
        <rFont val="Arial"/>
        <family val="2"/>
      </rPr>
      <t xml:space="preserve"> reservas forestales elaborada</t>
    </r>
  </si>
  <si>
    <t>5 Estrategias de desarrollo Integral Municipal EDIM elaborados</t>
  </si>
  <si>
    <t>2 Estrategias de desarrollo Integral Municipal EDIM elaborados</t>
  </si>
  <si>
    <t>N° de Estrategia de desarrollo Integral Municipal EDIM elaborados</t>
  </si>
  <si>
    <t>Estrategias de desarrollo Integral Municipal EDIM elaborados</t>
  </si>
  <si>
    <t>Elaborar estrategias de desarrollo municipal EDIM</t>
  </si>
  <si>
    <t>Validación del EDIM con Municipios y actores estrategicos involucrados</t>
  </si>
  <si>
    <t>5 Validaciones de las Estrategias de desarrollo Integral Municipal EDIM realizadas</t>
  </si>
  <si>
    <t>N° de Validaciones de las Estrategias de desarrollo Integral Municipal EDIM realizadas</t>
  </si>
  <si>
    <t>Actas de Validacion
Listas de Asistencia</t>
  </si>
  <si>
    <t xml:space="preserve">Remitir las estrategias de desarrollo integral a los municipios </t>
  </si>
  <si>
    <t>5 Estrategias de desarrollo Integral Municipal EDIM entregadas</t>
  </si>
  <si>
    <t>N° de Estrategias de desarrollo Integral Municipal EDIM entregadas</t>
  </si>
  <si>
    <t>Comunicación Externa
Estrategias de desarrollo Integral Municipal EDIM</t>
  </si>
  <si>
    <t>Monitorear el cumplimiento de los compromisos registrados en el PARB</t>
  </si>
  <si>
    <t xml:space="preserve">1500 hectareas monitoreadas </t>
  </si>
  <si>
    <t>AE8.5</t>
  </si>
  <si>
    <t>AC9</t>
  </si>
  <si>
    <t>AC 9</t>
  </si>
  <si>
    <t>Se ha desarrollado  y presentado la nueva estructura organizacional a las instancias correspondientes para su aprobación.</t>
  </si>
  <si>
    <t>AE9.1</t>
  </si>
  <si>
    <t>AE9.2</t>
  </si>
  <si>
    <t xml:space="preserve">Gestionar Nueva Estructura Organizacional aprobada adecuada al PEI y PDES en instancias correspondientes, mediante seguimiento en los Ministrios MMAyA y MEFP </t>
  </si>
  <si>
    <t>Nueva Estructura Organizacional aprobada y adecuada</t>
  </si>
  <si>
    <t>Propuesta de nueva Estructura Organizacional elaborada y presentada por la MAE al MMAyA</t>
  </si>
  <si>
    <t>1 Nueva Estructura Organizacional adecuada al nuevo PEI y PDES Gestionada para su aprobación</t>
  </si>
  <si>
    <t>AE9.3</t>
  </si>
  <si>
    <t xml:space="preserve">Actualizar Normativa administrativa interna a traves de la adecuación de reglamentos internos en función a Normas establecidas, para cubrir las necesidades institucionales      que permita el control y la optimización de los recursos humanos, bienes, servicios y financieros </t>
  </si>
  <si>
    <t>N° de documentos aprobados</t>
  </si>
  <si>
    <t>AE9.4</t>
  </si>
  <si>
    <t>Implementar la Carrera Administrativa a traves de los procesos y procedimientos establecidos en las NB-SAP para garantizar la estabilidad laboral del personal.</t>
  </si>
  <si>
    <t>N° de Certificados de Carrera Administrativa</t>
  </si>
  <si>
    <t>Certificados emitidos por el Ministerio de Trabajo</t>
  </si>
  <si>
    <t>AE9.5</t>
  </si>
  <si>
    <t>Implementar un Sub Sistema de Recursos Humanos elaborado, mediante la elaboración de un modulo informatico, para mejorar el control interno y actualizar la información de los funcionarios</t>
  </si>
  <si>
    <t>Sistema de Recursos Humanos en ejecución</t>
  </si>
  <si>
    <t>  1 Sub Sistema de RRHH desarrollado</t>
  </si>
  <si>
    <t>1 Sub Sistema de Recursos Humanos implementado</t>
  </si>
  <si>
    <t>AE9.6</t>
  </si>
  <si>
    <t>Elaborar un plan de capacitación, en base a las necesidades demandadas, para desarrollar capacidades en el personal de la Entidad.</t>
  </si>
  <si>
    <t>Plan de Capacitación en ejecución</t>
  </si>
  <si>
    <t>Plan de Capacitación elaborado</t>
  </si>
  <si>
    <t>AE9.7</t>
  </si>
  <si>
    <t>Realizar el proceso de contratación de bienes y servicios a través de las diferentes modalidades de las NB SABS para cumplir los objetivos del POA y PAC 2018</t>
  </si>
  <si>
    <t>N° de solicitudes de adquisiciones  Atendidas</t>
  </si>
  <si>
    <t>100% de procesos de contratación de bienes y servicios ejecutadas enmarcadas en el POA 2018</t>
  </si>
  <si>
    <t>AE9.8</t>
  </si>
  <si>
    <t xml:space="preserve">Actualizar el inventario de bienes muebles e inmuebles a nivel nacional </t>
  </si>
  <si>
    <t>N° de oficinas inventariadas</t>
  </si>
  <si>
    <t>Inventario de la gestión anterior</t>
  </si>
  <si>
    <t>SIAF Actualizado mediante los inventarios realizados</t>
  </si>
  <si>
    <t>AE9.9</t>
  </si>
  <si>
    <t xml:space="preserve">Ejecutar los procesos de contratación de Personal aplicando la normativa vigente para el cumplimiento de objetivos institucionales </t>
  </si>
  <si>
    <t>N° de procesos de contratación</t>
  </si>
  <si>
    <t>AE9.10</t>
  </si>
  <si>
    <t xml:space="preserve">Percibir y ejecutar la distribución de las recaudaciones de acuerdo al articulo 38 de la Ley forestal 1700 y la Ley 337 dando cumplimiento a la normativa mediante transferencias de acuerdo a la documentacion de liquidacion por concepto de ingresos, para su control, conciliacion y posterior distribucion, dando cumplimeinto a la normativa vigente </t>
  </si>
  <si>
    <t>AE9.11</t>
  </si>
  <si>
    <t xml:space="preserve">Asignar presupuesto para funcionamiento a las direcciones departamentales, oficina nacional y UOBT, mediante la asignacion de Cajas chicas, fondos en avance para gastos operativos y de funcionamiento </t>
  </si>
  <si>
    <t>No. de reportes de descargo</t>
  </si>
  <si>
    <t xml:space="preserve">Informes de caja chica,
fondos en avance y preventivos reportados en el SIGEP
</t>
  </si>
  <si>
    <t>AC10</t>
  </si>
  <si>
    <t>UPS</t>
  </si>
  <si>
    <t>AE10.1</t>
  </si>
  <si>
    <t>Elaborar proyectos institucionales, en base a la normativa nacional, para el cumplimento de objetivos.</t>
  </si>
  <si>
    <t xml:space="preserve">N° de Proyectos einstitucionales elaborados </t>
  </si>
  <si>
    <t>2 Proyectos Institucionales elaborados</t>
  </si>
  <si>
    <t xml:space="preserve">Proyecto elaborado    </t>
  </si>
  <si>
    <t>AE10.2</t>
  </si>
  <si>
    <t>Elaborar una propuesta del sistema integral de informacion de la ABT, a traves de la elaboracion procediemientos internos y normativa vigente, que permita la gestion del mismo.</t>
  </si>
  <si>
    <t>Propuesta de Sistema integral de información de la ABT, elaborada.</t>
  </si>
  <si>
    <t>1 Diagnostico del sistema integral de informacion de la ABT.</t>
  </si>
  <si>
    <t>1 Propuesta de Sistema integral de información de la ABT, elaborada.</t>
  </si>
  <si>
    <t>Propuesta de Sistema integral de información de la ABT.</t>
  </si>
  <si>
    <t>AE10.3</t>
  </si>
  <si>
    <t>Diseñar un documento de identificacion y desarrollo de criterios, utilizando indicadores de planificacion que permitan medir los objetivos propuestos</t>
  </si>
  <si>
    <t>1 documento de Identificación y desarrollo de criterios e indicadores de evaluación, elaborado</t>
  </si>
  <si>
    <t>Documento de Identificación y desarrollo de criterios e indicadores de evaluación aplicado</t>
  </si>
  <si>
    <t>AC11</t>
  </si>
  <si>
    <t>USI
UMIG</t>
  </si>
  <si>
    <t>AE11.1</t>
  </si>
  <si>
    <t>Diseñar e implementar sub sistemas informáticos, mediante la elaboración de módulos, para mejorar la gestión de la información.</t>
  </si>
  <si>
    <t>N° de Sub Sistemas desarrolados</t>
  </si>
  <si>
    <t> 5 Sub Sistemas desarrollados (RRHH y Recaudaciones)</t>
  </si>
  <si>
    <t>USI</t>
  </si>
  <si>
    <t>AE11.2</t>
  </si>
  <si>
    <t>Planear el proceso de aseguramiento de la información (Confidencialidad, integridad, disponibilidad), para la definir controles de seguridad, bajo las normas ISO 27001 e ISO 27002</t>
  </si>
  <si>
    <t>N° de dosumentos elaborados</t>
  </si>
  <si>
    <t>Procedimiento de Centro de Datos acorde la norma ISO 27001 e ISO 27002 del SGSI, elaborados</t>
  </si>
  <si>
    <t>3 Documento de análisis de riesgos, controles aplicables al manejo de la información y políticas de seguridad elaborados</t>
  </si>
  <si>
    <t>3 documentos elaborados</t>
  </si>
  <si>
    <t>AE11.3</t>
  </si>
  <si>
    <t>Implementar el Modulo de recibos e ingresos, a través de la instalación en las DD y UOBTs, que facilite el control de los ingresos percibidos</t>
  </si>
  <si>
    <t>Modulo de recibos e ingresos implementado</t>
  </si>
  <si>
    <t>Implementar el modulo de recibos e ingresos en 9 oficinas (DD y UOBT's)</t>
  </si>
  <si>
    <t>Acta de recepción del producto
Manual de usuario
Lista de Capacitaciones</t>
  </si>
  <si>
    <t>AE11.4</t>
  </si>
  <si>
    <t>Realizar el mantenimiento preventivo y correctivo en las DD y UOBTs, a traves del soporte tecnico, para prevenir el daño de equipos y perdida de información</t>
  </si>
  <si>
    <t>N Oficinas con el mantenimiento preventivo y correctivo</t>
  </si>
  <si>
    <t>32 oficinas cuentan con el mantenimiento preventivo y correctivo</t>
  </si>
  <si>
    <t>Formularios de mantenimiento</t>
  </si>
  <si>
    <t>AE11.5</t>
  </si>
  <si>
    <t>Consolidar la Plataforma de Información Geospacial de la ABT a través de procedimientos ordenados y sistematizados que aseguren la calidad de la base de datos geoespacial, su disposición e interoperabilidad.</t>
  </si>
  <si>
    <t>Plataforma de información geoespacial de la ABT actualizada, funcional, integrada a la base de datos geoespacial de la ABT e interoperable con otros sistemas de información</t>
  </si>
  <si>
    <t>1 Plataforma actualizada de información geoespacial funcional, integrada a la base de datos geoespacial de la ABT (70 %) e interoperable con otros sistemas informaticos</t>
  </si>
  <si>
    <t>UMIG</t>
  </si>
  <si>
    <t>AC12</t>
  </si>
  <si>
    <t>2 Estrategias de Gestión pública transparente, ejeutadas.</t>
  </si>
  <si>
    <t>Informe de Gestión, Informe de Plan de Difusión y evaluación de estrategia comunicación.</t>
  </si>
  <si>
    <t>UPS
UCP
UTLCC</t>
  </si>
  <si>
    <t>AE12.1</t>
  </si>
  <si>
    <t>Informar los resultados  institucionales, a través de la rendición de cuentas publicas, para promover una gestión transparente.</t>
  </si>
  <si>
    <t>N° de Audiencia Publicas</t>
  </si>
  <si>
    <t>9 Audiencias Publicas realizadas</t>
  </si>
  <si>
    <t>Acta de la Audiencias Publicas</t>
  </si>
  <si>
    <t>AE12.2</t>
  </si>
  <si>
    <t>1 Estrategia de Comunicación y promoción desarrollada e implementada</t>
  </si>
  <si>
    <t>UCP</t>
  </si>
  <si>
    <t>AE12.3</t>
  </si>
  <si>
    <t>Plan de medio elaborado e implementado</t>
  </si>
  <si>
    <t>1 Plan de Difusión Comunicacional elaborada e implementada.</t>
  </si>
  <si>
    <t>AE12.4</t>
  </si>
  <si>
    <t xml:space="preserve">Fortalecer la trasparencia institucional a traves de la Eficiencia en la atención y resolución de las denuncias, reclamos, recibidos en la UTLCC, en la gestión 2018,  para transparentar la gestion publica </t>
  </si>
  <si>
    <t>100% de Denuncias y Reclamos son atendidos
12 Informes al Mmaya
1 Línea de información implementada.</t>
  </si>
  <si>
    <t>100% de Denuncias, Reclamos y Sugerencias atendidos
12 Informes al Mmaya
1 Línea de información implementada.</t>
  </si>
  <si>
    <t>UTLCC</t>
  </si>
  <si>
    <t>OE 7</t>
  </si>
  <si>
    <t>AC.13</t>
  </si>
  <si>
    <t xml:space="preserve">5 informes de auditorias interna elaborados y un sistema de gestión de calidad implementado.
</t>
  </si>
  <si>
    <t>7 informes de auditorias del sistema de gestión de calidad y auditoria interna, elaborados</t>
  </si>
  <si>
    <t xml:space="preserve">7 informes de auditorias del sistema de gestión de calidad y auditoria interna, elaborados.
</t>
  </si>
  <si>
    <t>UPS
UAI</t>
  </si>
  <si>
    <t>AE 13.1</t>
  </si>
  <si>
    <t>Implementar el Sistema de Gestión de Calidad, en base a normar ISO 9001/2015, para desborocratizar procesos internos.</t>
  </si>
  <si>
    <t>Sistema de Gestión de Calidad Implementado a nivel Nacional</t>
  </si>
  <si>
    <t>AE 13.2</t>
  </si>
  <si>
    <t>Contribuir a fortalecer el sistema de control interno a traves de su evaluación permanente, para verificar su funcionamiento efectivo, eficiente, sugerir nuevos controles y evaluar el ordenamiento jurídico administrativo y normas legales aplicables en la gestión 2018.</t>
  </si>
  <si>
    <t>N° de Informes de Auditoria Interna y  de seguimiento.</t>
  </si>
  <si>
    <t>5 Informes de Auditoria Interna y de seguimiento.</t>
  </si>
  <si>
    <t>Informes de Auditoria Interna y de seguimiento.</t>
  </si>
  <si>
    <t>UAI</t>
  </si>
  <si>
    <t>N°de hectareas monitoreadas</t>
  </si>
  <si>
    <t>AE9.12</t>
  </si>
  <si>
    <t>Garantizar el logro de los objetivos planificados mediante estrategias de gestión que permitan la sostenibidad financiera institucional, hasta diciembre del 2018</t>
  </si>
  <si>
    <t>Conformar una representación institucional, a traves de las direcciones generales para la busqueda de recursos financieros</t>
  </si>
  <si>
    <t>24 comunidades implementan sistemas productivos, como medida de mitigación y adaptación</t>
  </si>
  <si>
    <t>1000 usuarios y actores, socializados en instrumentos de planificación y operación agrario</t>
  </si>
  <si>
    <t>1000 usuarios y actores forestales, socializados en instrumentos de planificacion y operación forestal</t>
  </si>
  <si>
    <t>285 Agentes Auxiliares y actores forestales capacitados</t>
  </si>
  <si>
    <t>Analizar emprendimeintos solicitados de nuevos productos maderables y no maderables</t>
  </si>
  <si>
    <t xml:space="preserve">1 Documento de empredimientos de productos  maderables y no maderables elaborado </t>
  </si>
  <si>
    <t>70 recursos de revocatoria nuevos elaborados</t>
  </si>
  <si>
    <t>110 recursos de revocatoria rezagados elaborados</t>
  </si>
  <si>
    <t>AC13</t>
  </si>
  <si>
    <t>AE13.1</t>
  </si>
  <si>
    <t>AE13.2</t>
  </si>
  <si>
    <t>1939 procesos coactivos patrocinados</t>
  </si>
  <si>
    <t>Presentar demanda coactivas a los juzgados administrativos coactivos tributarios y fiscal</t>
  </si>
  <si>
    <t>Continuar la atención de los procesos coactivos hasta su conclusión</t>
  </si>
  <si>
    <t>N° de procesos coactivos acumulados</t>
  </si>
  <si>
    <t>1715 procesos coactivos acumulados</t>
  </si>
  <si>
    <t>Continuar la atención de los procesos penales hasta su conclusión</t>
  </si>
  <si>
    <t>N° de procesos penales acumulados de gestiones anteriores</t>
  </si>
  <si>
    <t xml:space="preserve">293 procesos penales acumulados </t>
  </si>
  <si>
    <t>10 demandas judiciales respondidas</t>
  </si>
  <si>
    <t>10 memoriales presentados</t>
  </si>
  <si>
    <t xml:space="preserve"> 10 demandas judiciales patrocinados</t>
  </si>
  <si>
    <t>N° demandas judiciales patrocinados</t>
  </si>
  <si>
    <t>Solicitudes revisadas</t>
  </si>
  <si>
    <t xml:space="preserve">Elaborar Convenios Interinstitucionales </t>
  </si>
  <si>
    <t>Preparar el material de capacitación y coordinar con las direcciones departamentales las actividades de capacitación</t>
  </si>
  <si>
    <t>Informes legales y resoluciones administrativas</t>
  </si>
  <si>
    <t>100 informes legales elaborados</t>
  </si>
  <si>
    <t>N° de informes legales elaborados</t>
  </si>
  <si>
    <t>100 resoluciones administrativas elaboradas</t>
  </si>
  <si>
    <t xml:space="preserve">Informes legales </t>
  </si>
  <si>
    <t xml:space="preserve">Elaborar informes legales </t>
  </si>
  <si>
    <t xml:space="preserve">Elaborar resoluciones administrativas </t>
  </si>
  <si>
    <t>Emitir y proyectar actos administrativos,  aplicando los procedimientos normativos y reglamentos internos de orden técnico, administrativo y financiero, para el normal desenvolvimiento de la institución, dando atención oportuna a las solicitudes,</t>
  </si>
  <si>
    <t>Reporte Bimensual</t>
  </si>
  <si>
    <t>Reporte Bimensual
Archivo fisico</t>
  </si>
  <si>
    <t>Reporte Bimensual
 Archivo físico, archivo digital</t>
  </si>
  <si>
    <t>Contrato, archivo físico y archivo digital</t>
  </si>
  <si>
    <t>Resoluciones de Procesos Administrativos</t>
  </si>
  <si>
    <t>N° de resoluciones firmadas</t>
  </si>
  <si>
    <t>50 resoluciones  de recursos  de revocatoria  firmadas</t>
  </si>
  <si>
    <t>Resolver los recursos de revocatoria</t>
  </si>
  <si>
    <t>N° de has de plantaciones registradas</t>
  </si>
  <si>
    <t xml:space="preserve"> Directriz (protocolos manuales y procedimientos) de especies y productos alternativos  maderables y no maderables elaborados</t>
  </si>
  <si>
    <t>N° de comunidades, con sistemas productivos sustentables en implementación</t>
  </si>
  <si>
    <t xml:space="preserve">Estrategia de deforestación ilegal </t>
  </si>
  <si>
    <t>Has de plantaciones registradas</t>
  </si>
  <si>
    <t>2 Acciones de Gestión pública transparente</t>
  </si>
  <si>
    <t>2Acciones de Gestión pública transparente, ejecutada</t>
  </si>
  <si>
    <t>Acciones de Gestión pública transparente</t>
  </si>
  <si>
    <t>N° de Acciones de Gestión pública transparente, ejecutadas.</t>
  </si>
  <si>
    <t>1 Plataforma institucional de comunicación e información implementada</t>
  </si>
  <si>
    <t>1 Plataforma institucional de comunicación e información</t>
  </si>
  <si>
    <t>1 Plataforma de información geoespacial implementada y 4 modulos informaticos para formar parte de un sistema integrado de información de la institución</t>
  </si>
  <si>
    <t xml:space="preserve">7 informes de auditorias del sistema de gestión de calidad y auditoria interna elaborados
</t>
  </si>
  <si>
    <t xml:space="preserve">N° informes de auditorias del sistema de gestión de calidad y auditoria interna elaborados
</t>
  </si>
  <si>
    <t xml:space="preserve">Informes de auditorias del sistema de gestión de calidad y auditoria interna
</t>
  </si>
  <si>
    <t xml:space="preserve">5 informes de auditorias interna elaborados
</t>
  </si>
  <si>
    <t>Plataforma institucional de comunicación e información implementada</t>
  </si>
  <si>
    <t>1 Estrategias de planificación y monitoreo implementada</t>
  </si>
  <si>
    <t>1 Documento de criterios de evaluación elaborado</t>
  </si>
  <si>
    <t>Estrategias de planificación y monitoreo elaborado</t>
  </si>
  <si>
    <t>Atender, las Denuncias/Reclamos y Sugerencias</t>
  </si>
  <si>
    <t xml:space="preserve">% de Denuncias, reclamos y sugerencias atendidos </t>
  </si>
  <si>
    <t xml:space="preserve">100% de Denuncias, reclamos y sugerencias atendidos </t>
  </si>
  <si>
    <t xml:space="preserve">Concluir  las Denuncias/Reclamos y Sugerencias </t>
  </si>
  <si>
    <t>70 Denuncias, reclamos y sugerencias concluidos</t>
  </si>
  <si>
    <t>Reportar informes, de ingreso de denuncias y conclusiones de denuncias a la  UTRA del MMAyA</t>
  </si>
  <si>
    <t xml:space="preserve">12 Informes de ingreso y conclusión de denuncia a la UTRA del MMAyA </t>
  </si>
  <si>
    <t>Realizar la induccion a los nuevos servidores publicos  en responsabilidades y etica Publica</t>
  </si>
  <si>
    <t>Realizar el Seguimiento a los Procesos Sumarios Internos</t>
  </si>
  <si>
    <t xml:space="preserve">18  Informes de seguimiento a los procesos sumarios </t>
  </si>
  <si>
    <t>Realizar Seguimiento a las actividades informativas en la ONA, DD y UOBTs</t>
  </si>
  <si>
    <t>15 actividades informativas en la DD´s y ONA</t>
  </si>
  <si>
    <t>UTLCC
UCyD</t>
  </si>
  <si>
    <t>Planilla de Antencion</t>
  </si>
  <si>
    <t>Informe de Ingreso y conclusion de denuncia
Comunicaciones externas</t>
  </si>
  <si>
    <t>100% de los Nuevos Servidores publicos inducidos en responsabilidad y etica publica</t>
  </si>
  <si>
    <t xml:space="preserve">Material de inducción
Lista del personal inducido
</t>
  </si>
  <si>
    <t xml:space="preserve">Informes de seguimiento a los procesos sumarios </t>
  </si>
  <si>
    <t xml:space="preserve">1 comunicación interna de seguimiento a las Actividades
Informes de realizacion de actividades </t>
  </si>
  <si>
    <t>Planilla de Reclamos
Planilla de Sugerencias
Planilla de Denuncia
Informes Legales Conclusivo de denuncia</t>
  </si>
  <si>
    <t xml:space="preserve">Planillas de Control
Informes concluisivos 
Informes a la UTRA </t>
  </si>
  <si>
    <t xml:space="preserve">UTLCC </t>
  </si>
  <si>
    <t>UTLCC 
DD
ONA</t>
  </si>
  <si>
    <t xml:space="preserve">100% de Denuncias y Reclamos y Sugerencias atendidos y concluidos
</t>
  </si>
  <si>
    <t>Realizar la evaluación de la estrategia de comunicación y promoción, a traves de herramientas de estudio de audiencia,  para validar el posicionamiento institucional</t>
  </si>
  <si>
    <t>Evaluación de la estrategia de comunicación y promoción, ejecutada</t>
  </si>
  <si>
    <t>1 Evaluación de la estrategia de comunicación y promoción ejecutada</t>
  </si>
  <si>
    <t>Evaluación de la estrategia de comunicación y promoción</t>
  </si>
  <si>
    <t>Realizar la evaluación de la estrategia de comunicación y promoción institucional</t>
  </si>
  <si>
    <t>Evaluación de la estrategia de comunicación y promoción, ejecutada.</t>
  </si>
  <si>
    <t>Diseñar e implementar la estrategia comunicacional ABT 2018</t>
  </si>
  <si>
    <t>Estrategia comunicacional ABT 2018 diseñada e implementada</t>
  </si>
  <si>
    <t>1 Estrategia comunicacional ABT 2018 diseñada e implementada</t>
  </si>
  <si>
    <t>Estrategia comunicacional ABT 2018</t>
  </si>
  <si>
    <t>Redactar guiones de productos audiovisuales institucionales</t>
  </si>
  <si>
    <t>N° guiones de productos audiovisuales redactados</t>
  </si>
  <si>
    <t>30 guiones de productos audiovisuales redactados</t>
  </si>
  <si>
    <t>Guiones de productos audiovisuales redactados</t>
  </si>
  <si>
    <t>Elaborar materiales audiovisuales institucionales</t>
  </si>
  <si>
    <t>N° de materiales audiovisuales elaborados</t>
  </si>
  <si>
    <t>20 materiales audiovisuales elaborados</t>
  </si>
  <si>
    <t>Materiales audiovisuales en formato de video o audio</t>
  </si>
  <si>
    <t>Elaborar y diagramar la revista Bosques y Vida</t>
  </si>
  <si>
    <t>Revista Bosques y Vida elaborada y diagramada</t>
  </si>
  <si>
    <t>1 Revista Bosques y Vida elaborada y diagramada</t>
  </si>
  <si>
    <t>Revista Bosques y Vida elaborada y diagramada en archivo</t>
  </si>
  <si>
    <t>Elaborar y diagramar el boletín informativo MARA</t>
  </si>
  <si>
    <t>N° de boletines MARA diseñados y diagramados</t>
  </si>
  <si>
    <t>4 boletines MARA diseñados y diagramados</t>
  </si>
  <si>
    <t>Boletenes MARA en PDF</t>
  </si>
  <si>
    <t>Elaborar material grafico institucional</t>
  </si>
  <si>
    <t>N° de materiales gráficos diseñados</t>
  </si>
  <si>
    <t>120 materiales gráficos diseñados</t>
  </si>
  <si>
    <t>Material grafico diseñados en digital</t>
  </si>
  <si>
    <t>Diseñar y difundir  artes gráficos en redes sociales institucionales</t>
  </si>
  <si>
    <t>N° de artes gráficos  en redes sociales institucionales diseñados y difundidos</t>
  </si>
  <si>
    <t>170 artes gráficos  en redes sociales institucionales diseñados y difundidos</t>
  </si>
  <si>
    <t>Material de arte grafico diseñados  y difundido en las redes sociales</t>
  </si>
  <si>
    <t>Elaborar y difundir notas periodísticas en diferentes canales de comunicación de la ABT</t>
  </si>
  <si>
    <t>N° de notas periodísticas en diferentes canales de comunicación de la institución elaboradas y difundidas</t>
  </si>
  <si>
    <t>100 notas periodísticas en diferentes canales de comunicación de la institución elaboradas y difundidas</t>
  </si>
  <si>
    <t>Notas periodísticas elaboradas
Base de datos</t>
  </si>
  <si>
    <t>Elaborar resumen de prensa de los diferentes medios de comunicación</t>
  </si>
  <si>
    <t>N° de resumenes de prensa realizados y difundidos</t>
  </si>
  <si>
    <t>150 resumenes de prensa realizados y difundidos</t>
  </si>
  <si>
    <t>Resumenes de prensa realizados y difundidos</t>
  </si>
  <si>
    <t>Registrar actividades institucionales de la ABT en fotografía, video y audio</t>
  </si>
  <si>
    <t>N° de registros de actividades institucionales de la ABT en fotografía, video y audio</t>
  </si>
  <si>
    <t>60 registros de actividades institucionales de la ABT en fotografía, video y audio</t>
  </si>
  <si>
    <t>Material registrado de actividades institucionales de la ABT en fotografía, video y audio</t>
  </si>
  <si>
    <t>1 Plan de Difusión Comunicacional elaborada e implementada</t>
  </si>
  <si>
    <t>Elaborar planes de medios para la difusión de materiales audiovisuales por los diferentes canales de comunicación de la ABT</t>
  </si>
  <si>
    <t>Realizar convenios de difusión con medios de comunicación</t>
  </si>
  <si>
    <t>Participar en ferias relacionadas con el sector forestal y agrario</t>
  </si>
  <si>
    <t>N° de Participacion en ferias</t>
  </si>
  <si>
    <t>5 participaciones en ferias relacionadas con el sector forestal y agrario</t>
  </si>
  <si>
    <t>Informes de participaciónes en ferias</t>
  </si>
  <si>
    <t>1 Plan de medios de difusión institucional elaborado e implementado</t>
  </si>
  <si>
    <t>Planes de medios elaborados e implementados</t>
  </si>
  <si>
    <t>15 Planes de medios elaborados e implementados</t>
  </si>
  <si>
    <t>N° de Planes de medios elaborados e implementados</t>
  </si>
  <si>
    <t>15 convenios de difusión con medios de comunicación elaborados</t>
  </si>
  <si>
    <t>Convenios firmados</t>
  </si>
  <si>
    <t>N° de convenios de difusión con medios de comunicación firmados</t>
  </si>
  <si>
    <t>Elaborar un plan de difusión, a través de convenios y participación en ferias, para la promoción y posicionamiento de la institución</t>
  </si>
  <si>
    <t>Proyectos elaborados</t>
  </si>
  <si>
    <t xml:space="preserve">ENE </t>
  </si>
  <si>
    <t>Elaborar informe tecnico de Condiciones Previas</t>
  </si>
  <si>
    <t>N°  de Informes Tecnicos elaborados</t>
  </si>
  <si>
    <t>2 Informes tecnicos de condiciones previas elaborados</t>
  </si>
  <si>
    <t>2 Informes tecnicos</t>
  </si>
  <si>
    <t>Elaborar un proyecto, en base a la normativa nacional para el fortalecimiento instituciónal</t>
  </si>
  <si>
    <t>N°   de Proyectos elaborados</t>
  </si>
  <si>
    <t>2 Proyectos de Fortalecimiento Institucional elaborados</t>
  </si>
  <si>
    <t>2 Proyectos  de Fortalecimiento</t>
  </si>
  <si>
    <t>Elaborar proyectos institucionales, en base a la normativa nacional, para el cumplimento de objetivos</t>
  </si>
  <si>
    <t>Elaborar una propuesta del sistema integral de informacion de la ABT, a traves de la elaboracion procediemientos internos y normativa vigente, que permita la gestion del mismo</t>
  </si>
  <si>
    <t>1 Propuesta de Sistema integral de información de la ABT, elaborada</t>
  </si>
  <si>
    <t>Propuesta de Sistema integral de información de la ABT</t>
  </si>
  <si>
    <t>Elaborar un sistema integral de informacion de la ABT, a traves de la elaboracion de una propuesta, que permita la gestion del mismo</t>
  </si>
  <si>
    <t>Propuesta del sistema integral de informacion</t>
  </si>
  <si>
    <t>1 Propuesta del Sistema integral de información de la ABT, elaborada</t>
  </si>
  <si>
    <t>Propuesta del sistema integral de informacion elaborada</t>
  </si>
  <si>
    <t>Realizar el seguimiento a la Oficina Nacional</t>
  </si>
  <si>
    <t>N° de Reportes realizados</t>
  </si>
  <si>
    <t>10 reportes mensuales realizados</t>
  </si>
  <si>
    <t>Matriz de seguimiento</t>
  </si>
  <si>
    <t>Realizar el seguimiento a la Direcciones Departamentales</t>
  </si>
  <si>
    <t>Realizar el seguimiento a los Proyectos</t>
  </si>
  <si>
    <t>Elaboracion de informes de seguimiento y evaluación del POA</t>
  </si>
  <si>
    <t>N° de Informes elaborados</t>
  </si>
  <si>
    <t>2  Informe de seguimiento y evaluación elaborados</t>
  </si>
  <si>
    <t>Informe anual
Informe semestral</t>
  </si>
  <si>
    <t>Elaborar y aprobar el POA 2019</t>
  </si>
  <si>
    <t>POA 2018 elaborado y aprobado</t>
  </si>
  <si>
    <t>Resolucion administrativa</t>
  </si>
  <si>
    <t>Seguimiento a la matriz de compromiso</t>
  </si>
  <si>
    <t>N° de seguimientos a la  matriz de compromisos ejecutados</t>
  </si>
  <si>
    <t xml:space="preserve">4 Seguimientos bimensuales a la  matriz de compromisos de las DD </t>
  </si>
  <si>
    <t>Matriz de compromisos de las DD.</t>
  </si>
  <si>
    <r>
      <t>14</t>
    </r>
    <r>
      <rPr>
        <sz val="11"/>
        <color rgb="FFFF0000"/>
        <rFont val="Arial"/>
        <family val="2"/>
      </rPr>
      <t xml:space="preserve"> </t>
    </r>
    <r>
      <rPr>
        <sz val="11"/>
        <rFont val="Arial"/>
        <family val="2"/>
      </rPr>
      <t>reportes mensuales realizados</t>
    </r>
  </si>
  <si>
    <t xml:space="preserve">1 Documento de identificacion y desarrollo de criterios implementado </t>
  </si>
  <si>
    <t>Diseñar y desarollar  sub sistemas informáticos, mediante la elaboración de módulos, para mejorar la gestión de la información.</t>
  </si>
  <si>
    <t>N° de Sub Sistemas desarrollados</t>
  </si>
  <si>
    <t> 8 Sub Sistemas diseñado y desarrollados</t>
  </si>
  <si>
    <t>Diseñar y desarrollar 2 sub sistemas de POAF y PGMF.</t>
  </si>
  <si>
    <t>N° de Sub sistemas POAF y PGMF diseñado y desarrollados</t>
  </si>
  <si>
    <t>2 Sub sistema para POAF Y PGMF diseñado y desarrollado</t>
  </si>
  <si>
    <t xml:space="preserve"> Diagramas de Base de Datos, un acta de recepción del producto y un manual de usuario para POAF y PGMF</t>
  </si>
  <si>
    <t>Diseñar y desarrollar 2 sub sistemas informáticos de multas y remates.</t>
  </si>
  <si>
    <t>N° de Sub sistemas informaticos de multas y remates diseñado y desarrollados</t>
  </si>
  <si>
    <t>2 Sub sistemas para multas y remates diseñado y desarrollado</t>
  </si>
  <si>
    <t>Diagramas de  Base de Datos, acta de recepción del producto y un manual de usuario para 2 subsistemas de multas y remates</t>
  </si>
  <si>
    <t>Readecuar el módulo de Rodeos y Emisión de CFOs de troncas, para llevar un mejor control</t>
  </si>
  <si>
    <t>Módulo de Rodeos y Emisión de CFOs de troncas desarrollado</t>
  </si>
  <si>
    <t>1 Módulo de Rodeos y Emisión de CFOs de troncas desarrollado</t>
  </si>
  <si>
    <t>Acta de recepción del producto y un manual de usuario para el módulo de Rodeos y Emisión de CFOs de troncas</t>
  </si>
  <si>
    <t>Diseñar y desarrollar 1 sub sistema informático de Tesorería.</t>
  </si>
  <si>
    <t>Sub sistema informático de Tesorería diseñado y desarrollados</t>
  </si>
  <si>
    <t>1 Sub sistema informático de Tesoreria diseñado y desarrollado</t>
  </si>
  <si>
    <t xml:space="preserve"> Diagrama de  Base de Datos, acta de recepción del producto y un manual de usuario para el sub sistema informático de Tesorería</t>
  </si>
  <si>
    <t>Diseñar y desarrollar 1 sub sistema informático de Adquisiciones.</t>
  </si>
  <si>
    <t>Sub sistema informático de Adquisiciones diseñado y desarrollado</t>
  </si>
  <si>
    <t>1 Sub sistema informático de Adquisiciones diseñado y desarrollado</t>
  </si>
  <si>
    <t xml:space="preserve"> Diagrama de  Base de Datos, acta de recepción del producto y un manual de usuario para el sub sistema informático de Adquisiciones</t>
  </si>
  <si>
    <t>Diseñar y desarrollar 1 sub sistema informático de Almacenes.</t>
  </si>
  <si>
    <t>Sub sistema informático de Almacenes desarrollado</t>
  </si>
  <si>
    <t>1 Sub sistema informático de Almacenes diseñado y desarrollado</t>
  </si>
  <si>
    <t>Diagrama de  Base de Datos, acta de recepción del producto y un manual de usuario para el sub sistema informático de Almacenes</t>
  </si>
  <si>
    <t>Diseñar y desarrollar 1 sub sistema informático, mediante la elaboración de módulos, para el registro de plantaciones.</t>
  </si>
  <si>
    <t>Sub sistema para el Registro de Plantaciones desarrollado</t>
  </si>
  <si>
    <t>1 Sub sistema para el Registro de Plantaciones diseñado y desarrollado</t>
  </si>
  <si>
    <t>Diagrama de  Base de Datos, acta de recepción del producto y un manual de usuario para el sub sistema informático de Registro de Plantaciones</t>
  </si>
  <si>
    <t>Readecuar el módulo de Rodeos y Emisión de CFOs de tronca, para incorporar restricciones de emisión de CFOs y trozas transportadas en el SICOB Offline, para mejor el control</t>
  </si>
  <si>
    <t>Módulo de Rodeos y Emisión de CFOs de tronca readecuado</t>
  </si>
  <si>
    <t>Módulo de Rodeos y Emisión de CFOs de troncas readecuado</t>
  </si>
  <si>
    <t>Acta de recepción del producto y un manual de usuario para el Módulo de Rodeos y Emisión de CFOs de tronca</t>
  </si>
  <si>
    <t>Diagramas de  Base de Datos
Acta de recepción del producto
Manuales de usuario</t>
  </si>
  <si>
    <t>Planificar el proceso de aseguramiento de la información (Confidencialidad, integridad, disponibilidad), para la definir controles de seguridad, bajo las normas ISO 27001 e ISO 27002</t>
  </si>
  <si>
    <t>3 Documentos de análisis de riesgos, controles aplicables al manejo de la información y políticas de seguridad elaborados</t>
  </si>
  <si>
    <t>Elaborar el inventario de activos informacionales y el análisis de riesgos de los activos informacionales</t>
  </si>
  <si>
    <t>Documento Inventario de activos informacionales y análisis de riesgos elaborado</t>
  </si>
  <si>
    <t>1 Documento Inventario de activos informacionales y análisis de riesgos elaborado</t>
  </si>
  <si>
    <t>Documento Inventario de activos informacionales y análisis de riesgos</t>
  </si>
  <si>
    <t>Elaborar el catalogo de controles de seguridad</t>
  </si>
  <si>
    <t>Documento Catálogo de Controles de Seguridad elaborado</t>
  </si>
  <si>
    <t>1 Documento Catálogo de Controles de Seguridad elaborado</t>
  </si>
  <si>
    <t>Documento Catálogo de Controles de Seguridad</t>
  </si>
  <si>
    <t>Elaborar un manual de seguridad de la información</t>
  </si>
  <si>
    <t xml:space="preserve"> Manual de seguridad de la información elaborado</t>
  </si>
  <si>
    <t>1 Manual de seguridad de la información elaborado</t>
  </si>
  <si>
    <t>Manual de seguridad de la información</t>
  </si>
  <si>
    <t>N° de modulos de recibos e ingresos en las DD y UOBT implementados</t>
  </si>
  <si>
    <t>Actas de recepción del producto
Manuales de usuario
Listas de Capacitaciones</t>
  </si>
  <si>
    <t>Implementar el Modulo de recibos e ingresos en las DD para que facilite el control de los ingresos percibidos</t>
  </si>
  <si>
    <t>N° de Modulo de recibos e ingresos implementado en DDs</t>
  </si>
  <si>
    <t>3 modulos de recibos e ingresos en las DD implementado</t>
  </si>
  <si>
    <t>Implementar el Modulo de recibos e ingresos, a través de la instalación en las UOBTs para que facilite el control de los ingresos percibidos</t>
  </si>
  <si>
    <t>N° de Modulo de recibos e ingresos implementado en UOBTs</t>
  </si>
  <si>
    <t>9 modulos de recibos e ingresos en las UOBTs implementado</t>
  </si>
  <si>
    <t>12 modulos de recibos e ingresos en las DD y UOBT implementado</t>
  </si>
  <si>
    <t>Realizar el mantenimiento preventivo y correctivo en las DD y UOBTs, a través del soporte técnico, para prevenir el daño de equipos y perdida de información</t>
  </si>
  <si>
    <t>N° de Oficinas con  mantenimiento preventivo y correctivo</t>
  </si>
  <si>
    <t>Formularios de mantenimiento preventivo y correctivo</t>
  </si>
  <si>
    <t xml:space="preserve">Realizar el mantenimiento preventivo y correctivo en las DD </t>
  </si>
  <si>
    <t>N° de Oficinas con el mantenimiento preventivo y correctivo realizado</t>
  </si>
  <si>
    <t>7 oficinas cuentan con el mantenimiento preventivo y correctivo</t>
  </si>
  <si>
    <t>Realizar el mantenimiento preventivo y correctivo en las UOBTs,</t>
  </si>
  <si>
    <t>25 oficinas cuentan con el mantenimiento preventivo y correctivo</t>
  </si>
  <si>
    <t>Gestionar Nueva Estructura Organizacional aprobada en instancias correspondientes</t>
  </si>
  <si>
    <t xml:space="preserve">Comunicaciones Externas
</t>
  </si>
  <si>
    <t>Coordinar reuniones para la presentación y defensa ante el MMAyA de la nueva estructura organizacional</t>
  </si>
  <si>
    <t xml:space="preserve">N° de reuniones gestionadas </t>
  </si>
  <si>
    <t>2 reuniones de gestión realizadas para la aprobación de la Nueva Estructura Organizacional  por el MMAyA</t>
  </si>
  <si>
    <t>Comunicaciones Externas    Informe de aprobación de la nueva estructura</t>
  </si>
  <si>
    <t>Coordinar reuniones para la presentación y defensa ante el MEFP y el MMAyA de la Escala Salarial y Presupuesto de la nueva estructura organizacional</t>
  </si>
  <si>
    <t>2 reuniones de gestión realizadas para la aprobación de la Escala Salarial y Presupuesto de la Nueva Estructura Organizacional  Aprobada por el MMAyA y el MEFP</t>
  </si>
  <si>
    <t>Comunicaciones Externas
Resolución Bi-Ministerial de aprobación</t>
  </si>
  <si>
    <t>JNA</t>
  </si>
  <si>
    <t>N° de normativas actualizadas</t>
  </si>
  <si>
    <t xml:space="preserve">5 Normativas actualizadas
</t>
  </si>
  <si>
    <t xml:space="preserve">Normativa administrativa interna actualizada de acuerdo a la NB-SAP  </t>
  </si>
  <si>
    <t>Actualizar el Manual Descripción de Cargos aplicando a la normativa vigente</t>
  </si>
  <si>
    <t>Manual de Descripción de Cargos elaborado</t>
  </si>
  <si>
    <t>1 Manual Descripción de Cargos aplicado a la normativa vigente elaborado</t>
  </si>
  <si>
    <t>Manual Descripción de Cargos aplicado a la normativa vigente actualizado y aprobado</t>
  </si>
  <si>
    <t>Actualizar el Manual de Organización y Funciones aplicando a la normativa vigente</t>
  </si>
  <si>
    <t>Manual de MOF Actualizado</t>
  </si>
  <si>
    <t xml:space="preserve">1 Manual de Organización y funciones aplicado a la normativa vigente actualizado </t>
  </si>
  <si>
    <t xml:space="preserve">Manual de Organización y funciones aplicado a la normativa vigente actualizado </t>
  </si>
  <si>
    <t>Actualizar el RE-SAP aplicando a la normativa vigente</t>
  </si>
  <si>
    <t xml:space="preserve">RE-SAP actualizado </t>
  </si>
  <si>
    <t xml:space="preserve">1 RE-SAP actualizado </t>
  </si>
  <si>
    <t>Elaborar el Reglamento de caja chica aplicando a la normativa vigente</t>
  </si>
  <si>
    <t xml:space="preserve">Reglamento de caja chica actualizado </t>
  </si>
  <si>
    <t xml:space="preserve">1 Reglamento de caja chica actualizado </t>
  </si>
  <si>
    <t>Elaborar el Reglamento de fondos en avance aplicando a la normativa vigente</t>
  </si>
  <si>
    <t xml:space="preserve">Reglamento de fondos en avance actualizado </t>
  </si>
  <si>
    <t xml:space="preserve">1 Reglamento de fondos en avance actualizado </t>
  </si>
  <si>
    <t>JNA 
JNF</t>
  </si>
  <si>
    <t>2 Normativas actualizadas</t>
  </si>
  <si>
    <t>5 Normativas actualizadas</t>
  </si>
  <si>
    <t>25 Servidores Públicos del personal de planta incorporado a la carrera Administrativa</t>
  </si>
  <si>
    <t>Elaborar el programa de incorporación gradual a la carrera administrativa</t>
  </si>
  <si>
    <t>Programa elaborado y aprobado</t>
  </si>
  <si>
    <t>1 Programa elaborado y aprobado</t>
  </si>
  <si>
    <t>% de Servidores de Planta designados</t>
  </si>
  <si>
    <t>Ejecutar la evaluación de Confirmación a los cargos aplicando las NB-SAP</t>
  </si>
  <si>
    <t>N° de Evaluación de confirmación</t>
  </si>
  <si>
    <t>1 Evaluación de confirmación</t>
  </si>
  <si>
    <t>Informe de evaluacion de confirmación</t>
  </si>
  <si>
    <t xml:space="preserve">JNA </t>
  </si>
  <si>
    <t>25 de servidores de Planta Designados</t>
  </si>
  <si>
    <t>Ejecutar y designar los procesos de contratación de Personal de Planta de acuerdo a  las NB-SAP</t>
  </si>
  <si>
    <t>Programa de incorporcion a la carrera administrativa
Certificados emitidos por el Ministerio de Trabajo</t>
  </si>
  <si>
    <t>Carpetas del Proceso de Reclutamiento y selección 
Certificados de designación</t>
  </si>
  <si>
    <t>Implementar un Sub Sistema de Recursos Humanos, mediante la elaboración de un modulo informatico, para mejorar el control interno y actualizar la información de los funcionarios</t>
  </si>
  <si>
    <t>Sistema de Recursos Humanos implementado</t>
  </si>
  <si>
    <t>Base de datos de RRHH Actualizada</t>
  </si>
  <si>
    <t>Actualizar el registro de los files personales creando una base de datos digitalizada</t>
  </si>
  <si>
    <t xml:space="preserve">N° de Files Personales actualizados </t>
  </si>
  <si>
    <t>190 files del personal de planta actualizados</t>
  </si>
  <si>
    <t>Implementar el control de vacaciones, licencias especiales y comisiones cruzando la información con el control de asistencia del personal</t>
  </si>
  <si>
    <t xml:space="preserve">Reportes Mensuales del control de Asistencia Consolidado </t>
  </si>
  <si>
    <t>12 Reportes Mensuales</t>
  </si>
  <si>
    <t xml:space="preserve">Plan de Capacitación </t>
  </si>
  <si>
    <t>Identificar las necesidades de capacitación y elaborar del Plan Anual de Capacitación</t>
  </si>
  <si>
    <t>1 Plan de Capacitación elaborado</t>
  </si>
  <si>
    <t>Realizar el seguimiento a la ejecución del Plan de Capacitación externa del personal</t>
  </si>
  <si>
    <t xml:space="preserve">N° de servidores  públicos capacitados </t>
  </si>
  <si>
    <t xml:space="preserve">30% servidores públicos  capacitados en cursos, diplomados, especialidad,  y otros </t>
  </si>
  <si>
    <t>Informe de capacitacón</t>
  </si>
  <si>
    <t>Realizar el seguimiento a la ejecución del Plan de Capacitación interna del personal</t>
  </si>
  <si>
    <t xml:space="preserve">50% servidores  públicos  capacitados en normas internas institucionales </t>
  </si>
  <si>
    <t>Realizar el proceso de contratación de bienes y servicios a través de las diferentes modalidades de las NB SABS para cumplir los objetivos institucionales</t>
  </si>
  <si>
    <t>N° de solicitudes de adquisiciones  Atendidas programadas</t>
  </si>
  <si>
    <t>100% de procesos de contratación de bienes y servicios ejecutadas programadas</t>
  </si>
  <si>
    <t xml:space="preserve">Reportes de pago a proveedores y/o ingreso de almacen </t>
  </si>
  <si>
    <t>Elaborar una planificación de adquisiciones</t>
  </si>
  <si>
    <t>Plan de adquisiciones elaborado</t>
  </si>
  <si>
    <t>1 Plan de adquisiciones elaborado</t>
  </si>
  <si>
    <t>Plan de adquisiciones</t>
  </si>
  <si>
    <t xml:space="preserve">Ejecutar el requerimiento de bienes y servicios planificado </t>
  </si>
  <si>
    <t>N° de requerimientos de bienes y servicios planificados atendidos</t>
  </si>
  <si>
    <t xml:space="preserve">100% del requerimiento de bienes y servicios planificados atendidos </t>
  </si>
  <si>
    <t>Solicitudes atendidas</t>
  </si>
  <si>
    <t>43 Inventarios de bienes muebles e inmuebles actualizados</t>
  </si>
  <si>
    <t>N° de inventarios de bienes muebles e inmuebles actualizados</t>
  </si>
  <si>
    <t>Hoja de trabajo de Inventario de Activos Fijo</t>
  </si>
  <si>
    <t xml:space="preserve">Ejecutar los procesos de contratación de Personal Eventual y Consultores de línea aplicando la normativa vigente para el cumplimiento de objetivos institucionales </t>
  </si>
  <si>
    <t>N° de procesos de contratación de Personal Eventual y Consultorías de Línea ejecutados</t>
  </si>
  <si>
    <t>Base de datos Base de datos  Nota de adjudicación para consultores Informe de comsión</t>
  </si>
  <si>
    <t>Elaborar el Programa Anual de Contrataciones y registrarlo en el SICOES</t>
  </si>
  <si>
    <t>Programa Anual de Contrataciones, elaborado</t>
  </si>
  <si>
    <t>1 Programa Anual de Contrataciones, elaborado</t>
  </si>
  <si>
    <t xml:space="preserve">Programa anual de contrataciones </t>
  </si>
  <si>
    <t>Realizar el proceso de contratación del personal eventual  aplicando la normativa vigente</t>
  </si>
  <si>
    <t>N° de convocatorias de personal eventual contratados</t>
  </si>
  <si>
    <t>100% convocatorias de personal eventual contratados</t>
  </si>
  <si>
    <t>Convocatorias, Acta de conformidad</t>
  </si>
  <si>
    <t>Realizar el proceso de contratación de consultorias en linea, aplicando la normativa vigente</t>
  </si>
  <si>
    <t>N° de convocatorias de personal de consultoria de linea contratados</t>
  </si>
  <si>
    <t>100% convocatorias de consultorias en linea contratados</t>
  </si>
  <si>
    <t>100% de personal eventual y consultores yn linea contratados</t>
  </si>
  <si>
    <t>330 de procesos de contratación de personal eventual y consultoria en linea realizados</t>
  </si>
  <si>
    <t xml:space="preserve">Percibir las recaudaciones de acuerdo al articulo 38 de la Ley forestal 1700 y la Ley 337, para su control, conciliacion y posterior distribucion, dando cumplimiento a la normativa vigente </t>
  </si>
  <si>
    <t>Bs. 111,007,075 Recaudados según la Ley 1700 y 337</t>
  </si>
  <si>
    <t xml:space="preserve">Realizar la recaudación de recursos contemplados en la Ley 1700 </t>
  </si>
  <si>
    <t>Reportes de las unidades a nivel nacional</t>
  </si>
  <si>
    <t xml:space="preserve">Bs. 81,458,746.-Recaudados según la Ley 1700  </t>
  </si>
  <si>
    <t>Reporte en el Sigep, extractos bancarios</t>
  </si>
  <si>
    <t>Asignar la recaudación de recursos contemplados en la Ley 337</t>
  </si>
  <si>
    <t>Bs. 29,548,329.-Recaudados según la Ley 337</t>
  </si>
  <si>
    <t>N°  de liquidaciones efectuadas</t>
  </si>
  <si>
    <t>Informes de recaudaciones a nivel nacional</t>
  </si>
  <si>
    <t>JNF</t>
  </si>
  <si>
    <t>Bs. 128.000.000 Distribuidos aplicando la coparticipación según la Ley 1700 y 337</t>
  </si>
  <si>
    <t>N° de liquidaciones y transferencias efectuadas</t>
  </si>
  <si>
    <t xml:space="preserve">Distribuir las recaudaciones de acuerdo al articulo 38 de la Ley forestal 1700 y la Ley 337, para su control, conciliacion y posterior distribucion, dando cumplimiento a la normativa vigente </t>
  </si>
  <si>
    <t>Asignar la recaudacion según Ley 1700 hacia los Gobiernos  Departamentales y Gobiernos  Municipales</t>
  </si>
  <si>
    <t>6 transferencias de coparticipaciones forestales</t>
  </si>
  <si>
    <t>Reportes de transferencias a las cuentas de las gobernaciones departamentales y gobiernos municipales en el Sigep</t>
  </si>
  <si>
    <t>Asignar la recaudacion según Ley 1700 a FONABOSQUE</t>
  </si>
  <si>
    <t xml:space="preserve"> Bs. 26,603,193.- coparticipados a FONABOSQUE</t>
  </si>
  <si>
    <t>Reportes de transferencias a las cuentas de FONABOSQUE en el Sigep</t>
  </si>
  <si>
    <t>Asignar la recaudacion según Ley 1700 y Ley 337 al TGN</t>
  </si>
  <si>
    <t xml:space="preserve"> Bs. 62,677,991.- coparticipados al TGN</t>
  </si>
  <si>
    <t>Reportes de transferencias a las cuentas A TGN en el Sigep</t>
  </si>
  <si>
    <t>Bs. 111,007,075 cooparticipados</t>
  </si>
  <si>
    <t xml:space="preserve">Informes de transferencias </t>
  </si>
  <si>
    <t xml:space="preserve">Bs. 11,030,407 asignados conforme al presupuesto, para el funcionamiento de la entidad </t>
  </si>
  <si>
    <t>Bs. 18,990,098 asignados conforme al presupuesto, para el funcionamiento de la entidad</t>
  </si>
  <si>
    <t>Asignar presupuesto para funcionamiento por programas a las direcciones departamentales, oficina nacional y UOBT, mediante la asignacion fondos administrativos, cajas chicas, fondos en avance para gastos operativos y de funcionamiento</t>
  </si>
  <si>
    <t>Asignar recursos presupuestarios a las DD y UOBTs, mediante las cajas chicas, fondos en avance, para sus gastos operativos y de funcionamiento</t>
  </si>
  <si>
    <t xml:space="preserve">Monto Asignado a las direcciones departamentales </t>
  </si>
  <si>
    <t xml:space="preserve">Bs. 5,664,142 Asignar a las DD y UOBT´s </t>
  </si>
  <si>
    <t>Reporte de  Cajas Chicas y fondos asignados</t>
  </si>
  <si>
    <t>Asignar recursos presupuestarios a las DG, ONA, mediante Fondos en avance, para sus gastos operativos y de funcionamiento</t>
  </si>
  <si>
    <t xml:space="preserve">Monto Asignado a la  ONA </t>
  </si>
  <si>
    <t xml:space="preserve">Bs.  893,923 Asignar a cada oficina nacional </t>
  </si>
  <si>
    <t>Reporte de  fondos en avance asignados</t>
  </si>
  <si>
    <t>Ejecutar recursos presupuestarios, para gastos de funcionamiento de la Oficina nacional</t>
  </si>
  <si>
    <t>Monto Asignado para la compra de bienes y servicios</t>
  </si>
  <si>
    <t xml:space="preserve">Bs. 4,472,342 Ejecutar recursos presupuestarios, Oficina Nacional </t>
  </si>
  <si>
    <t>Reporte de ejecucion por clase de gasto en el SIGEP</t>
  </si>
  <si>
    <t>Ejecutar recursos presupuestarios, para gastos de funcionamiento del programa Produccion de alimentos y restitucion de alimentos</t>
  </si>
  <si>
    <t>Monto Asignado para gastos de funcionamiento del PPARB</t>
  </si>
  <si>
    <t>Bs. 6,128,273 Ejecutar recursos presupuestarios del PPARB</t>
  </si>
  <si>
    <t>Ejecutar recursos presupuestarios, para gastos de funcionamiento del Programa de Manejo Sustentable de Recursos Naturales y Cambio Climatico</t>
  </si>
  <si>
    <t>Monto Asignado para gastos de funcionamiento del PMSRNyCC</t>
  </si>
  <si>
    <t xml:space="preserve">Bs. 1,712,000 Ejecutar recursos presupuestarios del PMSRNYCC </t>
  </si>
  <si>
    <t>Ejecutar recursos presupuestarios, para gastos de funcionamiento del progama INRA - Fiscalizacion y Control</t>
  </si>
  <si>
    <t>Monto Asignado para gastos de funcionamiento INRA</t>
  </si>
  <si>
    <t>Bs. 119,418 Ejecutar recursos presupuestarios de INRA</t>
  </si>
  <si>
    <t xml:space="preserve">Ejecutar la Auditoria de confiabilidad de los EEFF 2017, aplicando las Normas de Auditoria Gubernamental vigentes. </t>
  </si>
  <si>
    <t xml:space="preserve">Informe de Confiabilidad </t>
  </si>
  <si>
    <t>Auditoria Especial sobre el cumplimiento del Procedimiento Específico para el Control y Conciliación de los Datos liquidados en Planillas  Salariales y los Registros Individuales de cada servidor público, al 31 de diciembre de 2017</t>
  </si>
  <si>
    <t xml:space="preserve">1  Informe de Auditoria Especial sobre el Cumplimiento del Procedimiento Específico para el Control y Conciliación de los Datos liquidados en Planillas Salariales y los Registros individuales de cada servidor público, emitido. </t>
  </si>
  <si>
    <t>Informe de Auditoria Especial</t>
  </si>
  <si>
    <t>Informe de Control Interno sobre la Revisión del Procedimiento del Cumplimiento oportuno de DJBR</t>
  </si>
  <si>
    <t>Informe de Control Interno</t>
  </si>
  <si>
    <t xml:space="preserve">Realizar la Auditoria SAYCO del sistema de Organización Administrativa de la ABT </t>
  </si>
  <si>
    <t>Informe SAYCO</t>
  </si>
  <si>
    <t>Realizar la Auditoria Operativa de los PGMF de San Ignacio de Velasco  y Ixiamas de la Gestion 2017</t>
  </si>
  <si>
    <t>Informe de Auditoria Operativa</t>
  </si>
  <si>
    <t>Realizar la Auditoria Especial al cumplimiento de los procedimientos de aprobación de los  PGIBT de la Gestion 2017</t>
  </si>
  <si>
    <t>Realizar el seguimiento a las recomendaciones contenidas en los Informes emergentes de Confiabilidad 2016 y gestiones anteriores, al 31 de marzo del 2018</t>
  </si>
  <si>
    <t>Informe de Seguimiento</t>
  </si>
  <si>
    <t>Realizar el seguimiento a las recomendaciones contenidas en los Informes emergentes de la Evaluación de los Sistemas de Programación de Operaciones y de Presupuesto de la Gestion 2015</t>
  </si>
  <si>
    <t>6 Informes de Auditoria emitidos y
2 Informes de Seguimiento emitidos.</t>
  </si>
  <si>
    <t>1 Informe de Auditoria sobre la Confiabillidad de los Estados Financieros de la Gestión 2017 emitido</t>
  </si>
  <si>
    <t>1 Informe de Control Interno sobre la Revisión del Procedimiento del Cumplimiento oportuno de DJBR, emitido</t>
  </si>
  <si>
    <t>1 Informe de Auditoria Operativa de los PGMF de SIV y IXA de la Gestion 2017, emitido</t>
  </si>
  <si>
    <t>1 Informe de Auditoria Especial de cumplimiento a los PGIBT de la Gestion 2017, emitido</t>
  </si>
  <si>
    <t>1 Informe de Evaluacion del sistema de Organización Administrativa , emitido</t>
  </si>
  <si>
    <t>1 Informe de seguimiento a las recomendaciones contenidas en los Informes emergentes de Confiabilidad 2016 y gestiones anteriores, al 31 de marzo del 2018, emitido</t>
  </si>
  <si>
    <t>1 Informe de  seguimiento a las recomendaciones contenidas en los Informes emergentes de la Evaluación de los Sistemas de Programación de Operaciones y de Presupuesto de la Gestion 2015, emitido</t>
  </si>
  <si>
    <t>N° de Informe de seguimiento a las recomendaciones contenidas en los Informes emergentes de la Evaluación de los Sistemas de Programación de Operaciones y de Presupuesto de la Gestion 2015, emitido</t>
  </si>
  <si>
    <t>N° de Informe de seguimiento a las recomendaciones contenidas en los Informes emergentes de Confiabilidad 2016 y gestiones anteriores, al 31 de marzo del 2018, emitido</t>
  </si>
  <si>
    <t>N° de Informe de Auditoria Operativa de PGMF, emitido</t>
  </si>
  <si>
    <t>N° de Informe de Auditoria Especial  al cumplimiemto de PGIBT, emitido</t>
  </si>
  <si>
    <t>N° de Informe de Auditoria Especial sobre el Cumplimiento del Procedimiento Específico para el Control y Conciliación de los Datos liquidados en Planillas Salariales y los Registros individuales de cada servidor público, emitido</t>
  </si>
  <si>
    <t>N° de Informe de Control Interno sobre la Revisión del Procedimiento del Cumplimiento oportuno de DJBR, emitido</t>
  </si>
  <si>
    <t>N° de Informes de Auditoria Interna y  de seguimiento emitidos</t>
  </si>
  <si>
    <t>N° de Informe de confiabilidad de EEFF 2017 emitido</t>
  </si>
  <si>
    <t>N° de Informe de SAYCO Sistema de Organización Administrativa, emitido</t>
  </si>
  <si>
    <t>Actualizar, revisar, corregir y consolidar las coberturas geoespaciales del subgrupo Fiscalizacion y Control de la base de datos geoespacial de la ABT</t>
  </si>
  <si>
    <t>Base de datos geoespacial de Fiscalización y Control actualizada</t>
  </si>
  <si>
    <t>1 Base de datos geoespacial histórica de fiscalizacion y control actualizada al 90 %.</t>
  </si>
  <si>
    <t>1 Base de datos geoespacial de fiscalizacion, control
3 Informes tecnicos trimestrales de avance de actividad
1 Informe tecnico anual de consolidación y respaldo.</t>
  </si>
  <si>
    <t>Actualizar, revisar, corregir y consolidar las coberturas geoespaciales del subgrupo Derechos de Aprovechamiento y Uso de la base de datos geoespacial de la ABT</t>
  </si>
  <si>
    <t>Base de datos geoespacial de Derechos de Aprovechamiento y Uso actualizada</t>
  </si>
  <si>
    <t>1 Base de datos geoespacial histórica de Derechos de Aprovechamiento y Uso actualizada al 90 %.</t>
  </si>
  <si>
    <t>1 Base de datos geoespacial de derechos de aprovechamiento y uso
3 Informes tecnicos trimestrales de avance de actividad
1 Informe tecnico anual de consolidación y respaldo.</t>
  </si>
  <si>
    <t>Actualizar, revisar, corregir y consolidar las coberturas geoespaciales del subgrupo Procesos Administrativos Sancionadores de la base de datos geoespacial de la ABT</t>
  </si>
  <si>
    <t>1 Base de datos geoespacial de Procesos Administrativos Sancionadores actualizada</t>
  </si>
  <si>
    <t>1 Base de datos geoespacial histórica de Procesos Administrativos Sancionadores actualizada al 90 %.</t>
  </si>
  <si>
    <t>1 Base de datos geoespacial de Procesos Administrativos Sancionadores
3 Informes tecnicos trimestrales de avance de actividad
1 Informe tecnico anual de consolidación y respaldo.</t>
  </si>
  <si>
    <t>Generar y sistematizar las coberturas geospaciales del subgrupo de Monitoreo de Bosques y Tierras de la base de datos geoespacial de la ABT</t>
  </si>
  <si>
    <t>Base de datos geoespacial de Monitoreo de Bosques y Tierra actualizada</t>
  </si>
  <si>
    <t>1 Base de datos geoespacial histórica de Monitoreo de Bosques y Tierra actualizada al 100 %.</t>
  </si>
  <si>
    <t>1 Base de datos geoespacial de monitoreo de bosques y tierra; 1 informe tecnico anual de respaldo.deforestación 2017; 1 informe tecnico anual de respaldo areas quemadas 2017; 1 informe tecnico anual de respaldo focos de calor 2018; 1 informe tecnico anual de respaldo y consolidación de la base de datos de monitoreo de bosques y tierras.</t>
  </si>
  <si>
    <t>Actualizar y consolidar las coberturas geoespaciales del subgrupo de Componente Restitución de Bosques de la base de datos geoespacial de la ABT</t>
  </si>
  <si>
    <t>Base de datos geoespacial de Componente de Restitución de Bosques y Tierra</t>
  </si>
  <si>
    <t>1 Base de datos geoespacial de Componente de Restitución de Bosques y Tierra actualizada al 100 %.</t>
  </si>
  <si>
    <t>1 Base de datos geoespacial de Componente de Restitución de Bosques
3 Informes tecnicos trimestrales de avance de actividad
1 Informe tecnico anual de consolidación y respaldo.</t>
  </si>
  <si>
    <t>Actualizar, revisar, corregir y consolidar las coberturas geoespaciales del subgrupo Certificación de Bosques e Incentivos de la base de datos geoespacial de la ABT</t>
  </si>
  <si>
    <t>Base de datos geoespacial de Certificación de Bosques e Incentivos actualizada</t>
  </si>
  <si>
    <t>1 Base de datos geoespacial de Certificación de Bosques e Incentivos actualizada al 100 %.</t>
  </si>
  <si>
    <t>1 Base de datos geoespacial de Certificación de Bosques e Incentivos
3 Informes tecnicos trimestrales de avance de actividad
1 Informe tecnico anual de consolidación y respaldo.</t>
  </si>
  <si>
    <t>Adquirir, procesar y sistematizar las coberturas geoespaciales del subgrupo Productos de Sensores Remotos de la base de datos geoespacial de la ABT</t>
  </si>
  <si>
    <t xml:space="preserve">1 Base de datos geoespacial de Productos de Sensores Remotos actualizada </t>
  </si>
  <si>
    <t>1 Base de datos geoespacial histórica de Productos de Sensores Remotos actualizada al 100 %.</t>
  </si>
  <si>
    <t>1 Base de datos geoespacial de Productos de Sensores Remotos
3 Informes tecnicos trimestrales de avance de actividad
1 Informe tecnico anual de consolidación y respaldo.</t>
  </si>
  <si>
    <t>Generar y/o sistematizar las coberturas geospaciales del subgrupo Coberturas Fundamentales de la base de datos geoespacial de la ABT</t>
  </si>
  <si>
    <t>Base de datos geoespacial de Coberturas Fundamentales actualizada</t>
  </si>
  <si>
    <t>1 Base de datos geoespacial de Coberturas Fundamentales actualizada al 100 %</t>
  </si>
  <si>
    <t>1 Base de datos geoespacial de Coberturas Fundamentales
3 Informes tecnicos trimestrales de avance de actividad
1 Informe tecnico anual de consolidación y respaldo.</t>
  </si>
  <si>
    <t>Gestionar y sistematizar las coberturas geospaciales del subgrupo Coberturas Externas para su incorporación a la base de datos geoespacial de la ABT</t>
  </si>
  <si>
    <t>Base de datos geoespacial de coberturas geoespaciales externas actualizada</t>
  </si>
  <si>
    <t>1 Base de datos geoespacial de coberturas geoespaciales externas actualizada al 100 %</t>
  </si>
  <si>
    <t>1 Base de datos geoespacial de Coberturas Externas
3 Informes tecnicos trimestrales de avance de actividad
1 Informe tecnico anual de consolidación y respaldo.</t>
  </si>
  <si>
    <t>Actualizar el protocolo de generación, modificación, almacenamiento, sistematización, disposición e intercambio de la base de datos geoespacial de la ABT</t>
  </si>
  <si>
    <t>Protocolo de generación, modificación, almacenamiento, sistematización, disposición e intercambio de la base de datos geoespacial de la ABT actualizada e implementado</t>
  </si>
  <si>
    <t>1 Protocolo de generación, modificación, almacenamiento, sistematización, disposición e intercambio de la base de datos geoespacial de la ABT actualizado e implementado</t>
  </si>
  <si>
    <t>Analisis, diseño, desarrollo e implementación de la plataforma de información geoespacial de la ABT</t>
  </si>
  <si>
    <t>Plataforma de información geoespacial actualizada, funcional e interoperable con diversos sistemas informaticos internos y externos</t>
  </si>
  <si>
    <t>1 Plataforma de información geoespacial actualizada, funcional e interoperable con diversos sistemas informáticos internos y externos</t>
  </si>
  <si>
    <t>1 Memoria tecnica actualizada de analisis, diseño, desarrollo e implementación  de la plataforma de información geoespacial de la ABT.
1 Manual Actualizado de Administración de la Plataforma de Información Geoespacial
1 Manual Actualizado de Usuario de la Plataforma de Información Geoespacial
1 Informe Técnico de Alcance de la Implementación de la Plataforma de Información Geoespacial de la ABT.</t>
  </si>
  <si>
    <t xml:space="preserve">1 Plataforma de información geoespacial funcional, integrada a la base de datos geoespacial de la ABT (90 %) e interoperable con otros sistemas informaticos actualizada </t>
  </si>
  <si>
    <t xml:space="preserve">Plataforma de información geoespacial de la ABT funcional, integrada a la base de datos geoespacial de la ABT e interoperable con otros sistemas de información actualizada </t>
  </si>
  <si>
    <t>1 Memoria técnica actualizada de desarrollo de la plataforma de información geoespacial de la ABT
y 1 Informe Técnico de consolidación de bases de datos geoespaciales.</t>
  </si>
  <si>
    <t>Realizacion de la Audiencia Publica en la Direccion Nacional</t>
  </si>
  <si>
    <t>N° de Audiencias publicas realizadas</t>
  </si>
  <si>
    <t>2 Audiencias Publicas en la Oficina Nacional realizadas</t>
  </si>
  <si>
    <t>Presentacion de la Audiencias.</t>
  </si>
  <si>
    <t>Realizacion de la Audiencia Publica en la Direcciones Departamentales</t>
  </si>
  <si>
    <t>7 Audiencias Publicas en las Direcciones Deparatmentales realizadas</t>
  </si>
  <si>
    <t>Actas de la Audiencia Publica</t>
  </si>
  <si>
    <t>Elaborar un informe semestral y un informe anual de gestión institucional</t>
  </si>
  <si>
    <t>2 Informes de gestión institucional</t>
  </si>
  <si>
    <t>Informe Anual 2017
Informe Semestral 2018</t>
  </si>
  <si>
    <t>Implementar y evaluar el Sistema de Gestión de Calidad, en base a normar ISO 9001/2015, para desborocratizar procesos internos.</t>
  </si>
  <si>
    <t>Realizar evaluaciones de control y seguimiento en la ONA del sistema de gestion de calidad de la ABT</t>
  </si>
  <si>
    <t>Informes de Auditorias de Sistema de Gestión de Calidad</t>
  </si>
  <si>
    <t>Procesos y Procedimientos de las DD y UOBT´s</t>
  </si>
  <si>
    <t>N° de Informes de seguimiento a los procesos sumarios DD's y ONA</t>
  </si>
  <si>
    <t xml:space="preserve">N° de Nuevos Servidores publicos capacitados </t>
  </si>
  <si>
    <t>N° de  Informes a la UTRA del MMAyA</t>
  </si>
  <si>
    <t>N° de Denuncias, reclamos y sugerencias concluidos</t>
  </si>
  <si>
    <t>N° de actividades informativas en la DD´s y ONA desarrolladas</t>
  </si>
  <si>
    <t>N° deInformes de Auditorias de Sistema de Gestión de Calidad ISO 9001/2015</t>
  </si>
  <si>
    <t>Sistema de gestion de la calidad en las Direcciones Departamentales y UOBT´s</t>
  </si>
  <si>
    <t>Procedimientos de ONA aprobados</t>
  </si>
  <si>
    <t>1 Sistema de Gestión de Calidad Implementado a nivel Nacional y 2 informes de auditoria</t>
  </si>
  <si>
    <t>2 Informes de Auditorias de Sistema de Gestión de Calidad ISO 9001/2015  en la nacional elaborados</t>
  </si>
  <si>
    <t>1 Sistema de gestión de la calidad en las Direcciones Departamentales y UOBT´s desarrollado</t>
  </si>
  <si>
    <t>Desarrollar el sistema de gestion de la calidad en las Direcciones Departamentales y UOBT´s</t>
  </si>
  <si>
    <t>Informes de Auditorias de Sistema de Gestión de Calidad 
Procesos y Procedimientos de las DD y UOBTs</t>
  </si>
  <si>
    <t>100 ha reforestadas</t>
  </si>
  <si>
    <t>Informes tecnicos</t>
  </si>
  <si>
    <t>DGMBT
DGDIBT
DGAF
DGAJ
UDP</t>
  </si>
  <si>
    <t>N° de hectareas reforestadas</t>
  </si>
  <si>
    <t>1 Propuesta de sostenibilidad financiera gestionada</t>
  </si>
  <si>
    <t>Propuesta de sostenibilidad financiera gestionada</t>
  </si>
  <si>
    <t xml:space="preserve">Elaborar una Propuesta de sostenibilidad financiera </t>
  </si>
  <si>
    <t>1 Propuesta de sostenibilidad financiera elaborada</t>
  </si>
  <si>
    <t>Propuesta de sostenibilidad financiera elaborada</t>
  </si>
  <si>
    <t xml:space="preserve">Gestionar una Propuesta de sostenibilidad financiera </t>
  </si>
  <si>
    <t>Articular con instituciones, mediante acciones de reforestación para el apoyo en la  reforestacion urbana y rural</t>
  </si>
  <si>
    <t>30 Comunidades con sistemas productivos sustentables, en implementación contribuyendo a la mitigación y adaptación al cambio climático</t>
  </si>
  <si>
    <t>24 Comunidades con sistemas productivos sustentables, en implementación contribuyendo a la mitigación y adaptación al cambio climático</t>
  </si>
  <si>
    <t>Plataforma institucional de comunicación e información implementada.</t>
  </si>
  <si>
    <t>1 Plataforma de información geoespacial implementada. 5 modulos informaticos para formar parte de un sistema integrado de información de la institución.</t>
  </si>
  <si>
    <t>1 Plataforma institucional de comunicación e información implementada.</t>
  </si>
  <si>
    <t xml:space="preserve">Coodinar y gestionar acciones con instituciones publico-privadas que promuevan la reforestacion areas urbana y rural </t>
  </si>
  <si>
    <t xml:space="preserve">100 hectareas reforestada </t>
  </si>
  <si>
    <t>Informes tecnicos y/o actas de compromisos</t>
  </si>
  <si>
    <t xml:space="preserve"> La falta de cordinación interinstitucional para la comprensión de que las actividades de manejo de bosques naturales y plantaciones forestales cumplen la FES como lo estable la Ley de Reconducción Comunitaria.</t>
  </si>
  <si>
    <t>Supremacía del derecho agrario sobre el forestal. Ley 741 prioriza la seguridad alimentaria en desmedro de la conservacion del bosque.</t>
  </si>
  <si>
    <t>Insuficiente asignacion de recursos financieros por el MEFP para atender las atribuciones y competencias propias de la institución, de acuerdo al contexto actual del crecimiento exponencial de los derechos comunitarios  y  los compromisos de Estado (Compromisos de París, Agenda Patriotica, PDES).</t>
  </si>
  <si>
    <t>Excesiva demanda de tierra para nuevos asentamientos humanos en tierras de produccion forestal permanente. Conflicto no resuelto por los derechos expectaticios en la Amazonía boliviana.</t>
  </si>
  <si>
    <t>Articulación con usuarios, actores y entidades de cooperación para lograr objetivos y metas de la entidad y PDES.</t>
  </si>
  <si>
    <t>Proyecto de Ley de Bosques para ajustar la normativa al contexto actual, en cuanto a la tenencia de bosques y tierra en Bolivia.</t>
  </si>
  <si>
    <t>Industrialización y diversificación productiva de los recursos maderables y no maderables, a través de alianzas publico-privado-comunitario.</t>
  </si>
  <si>
    <t>Sector  forestal con grandes coberturas boscosas productivas (maderables y no maderables), disponibles para generar mas beneficios sociales y economicos en tierras asignadas a comunidades indigenas y campesinas.</t>
  </si>
  <si>
    <t>La estructura organizacional no se consolida por la eventualidad del personal.</t>
  </si>
  <si>
    <t>Inadecuada e insuficiente infraestructura  y equipamiento de apoyo logistico en general.</t>
  </si>
  <si>
    <t>Presupuesto asignado historicamente insuficientes para cubrir gastos de funcionamiento y contratación de personal, con la culminación del apoyo de programas y proyectos.</t>
  </si>
  <si>
    <t>Recursos Humanos insuficientes con alta carga laboral para cumplir compromisos insitucionales y los establecidos en el PDES.</t>
  </si>
  <si>
    <t>La ABT y MAE han logrado un cambio en la gestión institucional y normativo.</t>
  </si>
  <si>
    <t>Cuenta con infraestrucutra propia, equipos y materiales, aunque insuficientes</t>
  </si>
  <si>
    <t>Alta capacidad de ejecución fisica - financiera, pese a la baja asignación presupuestaria en gastos de funcionamiento.</t>
  </si>
  <si>
    <t>Recursos Humanos con voluntad, experiencia, desarrolan trabajo en equipo, realizan buen servicio publico y asistencia tecnica, pero es insuficiente.</t>
  </si>
  <si>
    <t>100% de personal eventual y consultores en linea contratados</t>
  </si>
  <si>
    <t>N° de cooparticopacion</t>
  </si>
  <si>
    <t>33-34-35</t>
  </si>
  <si>
    <t>33-35</t>
  </si>
  <si>
    <t>Fiscalización y control
Produccion de alimentos y restitucion de bosques
Manejo sustentable de Recursos naturales y cambio climatico</t>
  </si>
  <si>
    <t>Fiscalización y control
Manejo sustentable de Recursos naturales y cambio climatico</t>
  </si>
  <si>
    <t>Fiscalización y control</t>
  </si>
  <si>
    <t>Otros Medio Ambiente</t>
  </si>
  <si>
    <t>41-44</t>
  </si>
  <si>
    <t>Bs. 21,725,891.- coparticipados a los Gobiernos Departamentales y Gobiernos mucicipales</t>
  </si>
  <si>
    <t>111-551</t>
  </si>
  <si>
    <t>41-44-42</t>
  </si>
  <si>
    <t>111-551-230</t>
  </si>
  <si>
    <t>111-551-23</t>
  </si>
  <si>
    <t>20-41-42</t>
  </si>
  <si>
    <t>111-230</t>
  </si>
  <si>
    <t>FECHA: 04 de septiembre 2017</t>
  </si>
  <si>
    <t>Estrategia de sostenibilidad financiera</t>
  </si>
  <si>
    <t>Gestionar el logro de los objetivos planificados mediante estrategias de gestión que permitan la sostenibidad financiera institucional, hasta diciembre del 2018.</t>
  </si>
  <si>
    <t xml:space="preserve">INDICADOR (E)
 </t>
  </si>
  <si>
    <t>Categoría Laboral (Permanente o eventual)</t>
  </si>
  <si>
    <t>Escala Salarial 
(nivel salarial en Bs.)</t>
  </si>
  <si>
    <t>A.- PERSONAL PERMANENTE</t>
  </si>
  <si>
    <t>Ingeniero (a) Forestal</t>
  </si>
  <si>
    <t>Permanente</t>
  </si>
  <si>
    <t>Asistente de la Dirección Ejecutiva</t>
  </si>
  <si>
    <t>Secretaria</t>
  </si>
  <si>
    <t>Chofer Dirección Ejecutiva</t>
  </si>
  <si>
    <t>Chofer</t>
  </si>
  <si>
    <t>Encargado Ventanilla Única</t>
  </si>
  <si>
    <t>Egresado y/o estudiante</t>
  </si>
  <si>
    <t>Mensajero</t>
  </si>
  <si>
    <t>Abogado (a)</t>
  </si>
  <si>
    <t>OGE2</t>
  </si>
  <si>
    <t>Responsable Unidad de Prensa</t>
  </si>
  <si>
    <t>Licenciado en Comunicación</t>
  </si>
  <si>
    <t>Diseñador Grafico</t>
  </si>
  <si>
    <t>Responsable Unidad de Auditoria Interna</t>
  </si>
  <si>
    <t>Auditor</t>
  </si>
  <si>
    <t xml:space="preserve">Director General de Manejo de Bosques y Tierra </t>
  </si>
  <si>
    <t>Secretaria de Dirección General</t>
  </si>
  <si>
    <t>Chofer Dirección General</t>
  </si>
  <si>
    <t>Encargado de Biblioteca</t>
  </si>
  <si>
    <t xml:space="preserve">Egresado </t>
  </si>
  <si>
    <t>Jefe  Nacional de Administración de Derechos de Aprovechamiento y Uso</t>
  </si>
  <si>
    <t>Profesional de Apoyo Técnico</t>
  </si>
  <si>
    <t>OGE3</t>
  </si>
  <si>
    <t>OGE4</t>
  </si>
  <si>
    <t>Responsable de Unidad de Valuacion de Tierras</t>
  </si>
  <si>
    <t>Responsable de la Unidad de Fiscalizacion</t>
  </si>
  <si>
    <t>Técnico de Apoyo</t>
  </si>
  <si>
    <t>OGE5</t>
  </si>
  <si>
    <t>OGE6</t>
  </si>
  <si>
    <t>OGE7</t>
  </si>
  <si>
    <t>Biologo o ramas afines</t>
  </si>
  <si>
    <t>Técnico Forestal</t>
  </si>
  <si>
    <t>OGE8</t>
  </si>
  <si>
    <t>OGE9</t>
  </si>
  <si>
    <t>Técnico de Apoyo SIG</t>
  </si>
  <si>
    <t>Jefe Nacional de Recursos y Procesos Administrativos</t>
  </si>
  <si>
    <t>Responsable de Procesos Coactivos y Penales</t>
  </si>
  <si>
    <t>Profesional de  Apoyo Jurídico Jefatura Nacional de Recursos y Procesos Administrativos</t>
  </si>
  <si>
    <t>OGE11</t>
  </si>
  <si>
    <t>Director General de Asuntos Jurídicos</t>
  </si>
  <si>
    <t>Asistente de Dirección General de Asuntos Juridicos</t>
  </si>
  <si>
    <t>Jefe Nacional de Asuntos Judiciales y Administrativos</t>
  </si>
  <si>
    <t>Profesional de Apoyo Juridico</t>
  </si>
  <si>
    <t>Director General de Desarrollo Integral del Bosque y Tierra</t>
  </si>
  <si>
    <t>Secretaria de la Direccion General de Desarrollo Integral del Bosque</t>
  </si>
  <si>
    <t>Jefe Nacional  de Conservación de Bosques y Tierra</t>
  </si>
  <si>
    <t>Coordinador del Sistema de Certificacion SBCBI</t>
  </si>
  <si>
    <t>Jefe Nacional de Promoción del Desarrollo Integral de Bosques y Tierra</t>
  </si>
  <si>
    <t>Resp. Téc. Jefatura Nal. De  Recursos y Procesos Adm.</t>
  </si>
  <si>
    <t>Director General Administrativa y Financiera</t>
  </si>
  <si>
    <t>Licenciatura en Ramas Administrativas, Financieras</t>
  </si>
  <si>
    <t>Jefe Nacional de Finanzas</t>
  </si>
  <si>
    <t>Licenciatura Ramas Administrativas, Financieras</t>
  </si>
  <si>
    <t>Responsable Unidad de Contabilidad</t>
  </si>
  <si>
    <t xml:space="preserve">Auditor </t>
  </si>
  <si>
    <t>Sub Contador</t>
  </si>
  <si>
    <t>Auditor o Contador</t>
  </si>
  <si>
    <t>Encargado de Presupuesto</t>
  </si>
  <si>
    <t>Responsable Unidad de Tesorería</t>
  </si>
  <si>
    <t>Licenciatura Ramas Financieras</t>
  </si>
  <si>
    <t>Tesorero</t>
  </si>
  <si>
    <t>Encargado de Ingresos</t>
  </si>
  <si>
    <t>Técnico de Apoyo de la Unidad de Tesoreria</t>
  </si>
  <si>
    <t>Estudiante de Ramas Administrativas, Financieras</t>
  </si>
  <si>
    <t>Jefe Nacional de Administración</t>
  </si>
  <si>
    <t xml:space="preserve">Asistente Unidad de Activo Fijos </t>
  </si>
  <si>
    <t>Estudiante Ramas Financieras</t>
  </si>
  <si>
    <t>Encargada de Almacen</t>
  </si>
  <si>
    <t>Responsable Unidad de Recursos Humanos</t>
  </si>
  <si>
    <t>Asistente Unidad de Recursos Humanos</t>
  </si>
  <si>
    <t>Egresado de Derecho</t>
  </si>
  <si>
    <t>Asistente Unidad de Adquisiciones de Bienes y Servicios</t>
  </si>
  <si>
    <t>Ingeniero (a) Informático</t>
  </si>
  <si>
    <t>Profesional  Unidad de Sistemas de Información</t>
  </si>
  <si>
    <t>Profesional de Apoyo Tecnico DDSC</t>
  </si>
  <si>
    <t>Tecnico de Apoyo DDSC</t>
  </si>
  <si>
    <t>Licenciado (a) Ramas Financieras</t>
  </si>
  <si>
    <t>Secretaria Dirección Departamental</t>
  </si>
  <si>
    <t>Chofer Dirección Departamental</t>
  </si>
  <si>
    <t>Encargado de Depósito</t>
  </si>
  <si>
    <t>Estudiante</t>
  </si>
  <si>
    <t>Encargada de Ventanilla Admisión de Trámites</t>
  </si>
  <si>
    <t>Estudiante Carreras Administrativas, Financieras / Secretaria</t>
  </si>
  <si>
    <t>Responsable Administrativo Dirección Departamental</t>
  </si>
  <si>
    <t>Responsable de la Unidad Departamental de Administracion y Operaciones en Bosques y Tierras</t>
  </si>
  <si>
    <t>Responsable de Procesos Administrativos y Judiciales</t>
  </si>
  <si>
    <t xml:space="preserve">Responsable de la Unidad de Monitoreo de Información Geoespacial </t>
  </si>
  <si>
    <t>Responsable de Fiscalización y Control</t>
  </si>
  <si>
    <t>Técnico de Apoyo Emision de CFOs</t>
  </si>
  <si>
    <t>Responsable Emisión CFO</t>
  </si>
  <si>
    <t>Responsable de UOBT NUCLEO San Ignacio de Velasco</t>
  </si>
  <si>
    <t>Técnico de Apoyo DDSC UOBT Guarayos</t>
  </si>
  <si>
    <t>Técnico de Apoyo UOBT NUCLEO Guarayos</t>
  </si>
  <si>
    <t>Responsable de UOBT Puerto Suarez</t>
  </si>
  <si>
    <t>Técnico de Apoyo DD SC UOBT Puerto Suarez</t>
  </si>
  <si>
    <t>Responsable de UOBT  NUCLEO Santa Fe de Yapacani</t>
  </si>
  <si>
    <t>Responsable Jurídico de UOBT NUCLEO Santa Fe de Yapacani</t>
  </si>
  <si>
    <t>Técnico de Apoyo DD Beni</t>
  </si>
  <si>
    <t>Técnico de Emisión de CFOS DD- Beni</t>
  </si>
  <si>
    <t>Asistente Administrativo</t>
  </si>
  <si>
    <t>Técnico de Apoyo UOBT San Borja</t>
  </si>
  <si>
    <t>Responsable de UOBT NUCLEO RURRENABAQUE</t>
  </si>
  <si>
    <t>Técnico de Apoyo DD Beni PFCF El Triángulo</t>
  </si>
  <si>
    <t>Responsable de UOBT GUAYARAMERIN</t>
  </si>
  <si>
    <t>Técnico de Apoyo DD Beni UOBT Guayaramerin</t>
  </si>
  <si>
    <t>Responsable de UOBT NUCLEO RIBERALTA</t>
  </si>
  <si>
    <t>Profesional de Apoyo DD Beni UOBT Riberalta</t>
  </si>
  <si>
    <t xml:space="preserve">Auxiliar Administrativo Dirección Departamental </t>
  </si>
  <si>
    <t>Profesional de Apoyo Jurídico de Procesos Administrativos y Judiciales</t>
  </si>
  <si>
    <t>Asistente Juridico de  Procesos Administrativos y Judiciales</t>
  </si>
  <si>
    <t xml:space="preserve">Responsable de Evaluación y Aprobación de Derechos de Aprovechamiento y Uso </t>
  </si>
  <si>
    <t>Responsable de Fiscalización y Control de la DD de Pando</t>
  </si>
  <si>
    <t>Profesional de Apoyo Técnico de Fiscalización y Control</t>
  </si>
  <si>
    <t>Técnico de Apoyo de Unidad de Monitoreo de Información Geoespacial</t>
  </si>
  <si>
    <t>Chofer Dirección Departamental La Paz</t>
  </si>
  <si>
    <t>Sereno</t>
  </si>
  <si>
    <t>Asistente Administrativo Dirección Departamental La Paz</t>
  </si>
  <si>
    <t>Responsable de la Unidad Departamental de Adm. y Operaciones DD-La Paz</t>
  </si>
  <si>
    <t>Profesional de Apoyo Juridico de Procesos Administrativos y Judiciales</t>
  </si>
  <si>
    <t>Asistente Juridico de Procesos Administrativos y Judiaciales</t>
  </si>
  <si>
    <t>Responsable de Fiscalización y Control de la DD La Paz</t>
  </si>
  <si>
    <t>Técnico de Apoyo DD La Paz</t>
  </si>
  <si>
    <t>Técnico de Valuación de Tierras LA PAZ</t>
  </si>
  <si>
    <t>Responsable de UOBT CARANAVI</t>
  </si>
  <si>
    <t>Técnico para Unidades Móviles de Inspección DD La Paz UOBT Palos Blancos</t>
  </si>
  <si>
    <t>Responsable de UOBT Nucleo IXIAMAS</t>
  </si>
  <si>
    <t>Responsable Jurídico UOBT Puerto Rico</t>
  </si>
  <si>
    <t>Responsable UOBT Puerto Rico</t>
  </si>
  <si>
    <t>Responsable PFCF El Sena</t>
  </si>
  <si>
    <t>Técnico de Apoyo PFCF Rinconada DD La Paz</t>
  </si>
  <si>
    <t>Técnico de la DD Cochabamba PFCF Ichoa TIPNIS</t>
  </si>
  <si>
    <t>Responsable de UOBT VILLA TUNARI</t>
  </si>
  <si>
    <t>Técnico de Apoyo UOBT Villa Tunari</t>
  </si>
  <si>
    <t>Técnico de Apoyo DD Chuquisaca (UOBT Monteagudo)</t>
  </si>
  <si>
    <t>Responsable de la UOBT Padilla</t>
  </si>
  <si>
    <t>Técnico para DD tarija</t>
  </si>
  <si>
    <t>Técnico de Apoyo de PFCF El Condor</t>
  </si>
  <si>
    <t>Totales de Personal  Permanente</t>
  </si>
  <si>
    <t>B.- PERSONAL EVENTUAL</t>
  </si>
  <si>
    <t>Asesor Jurídico de Dirección Ejecutiva</t>
  </si>
  <si>
    <t>Abogado/a</t>
  </si>
  <si>
    <t>Eventual</t>
  </si>
  <si>
    <t>Responsable Unidad Transparencia y Lucha Contra la Corrupción</t>
  </si>
  <si>
    <t>Egresado en comunicación</t>
  </si>
  <si>
    <t>Secretaria (o)</t>
  </si>
  <si>
    <t>Responsable Técnico de la Jefatura Nacional de Promocion de Bosques y Tierras</t>
  </si>
  <si>
    <t>Prof. De apoyo de la Jefatura Nacional de Promocion de Bosques y Tierras</t>
  </si>
  <si>
    <t>Prof. De apoyo de la Jefatura Nacional de Conservación de Bosques y Tierras</t>
  </si>
  <si>
    <t>Prof. De Apoyo Juridico Jefatura Nacional de Conservación de Bosques y Tierras</t>
  </si>
  <si>
    <t>Prof. de Apoyo Juridico Jefatura Nal. de Recursos y Procesos Administrativos</t>
  </si>
  <si>
    <t>Prof. de Apoyo Técnico Jefatura Nal. de Recursos y Procesos Administrativos</t>
  </si>
  <si>
    <t>Prof. de Apoyo Tecnico Jefatura Nal de Administración de Derechos de Aprovechamiento y Uso</t>
  </si>
  <si>
    <t>Prof. De Apoyo Jurídico Jefatura Nal de Adm. De derecho de Aprovechamiento y Uso</t>
  </si>
  <si>
    <t>Prof. de Apoyo Jefatura Nal de Administración de Derechos de Aprovechamiento y Uso</t>
  </si>
  <si>
    <t>Profesional de Apoyo Tecnico Jefatura Nacional de Fiscalización y control</t>
  </si>
  <si>
    <t>Profesional de Apoyo Jefatura Nacional de Fiscalización y control</t>
  </si>
  <si>
    <t>Ingeniero (a) Ambiental</t>
  </si>
  <si>
    <t>Prof. De Apoyo Juridico Jef.Nal. De Fiscalización y Control</t>
  </si>
  <si>
    <t xml:space="preserve">Profesional de Apoyo JNFyC </t>
  </si>
  <si>
    <t>Ingeniero (a) Industrial Madera</t>
  </si>
  <si>
    <t xml:space="preserve">Técnico de Apoyo JNFyC </t>
  </si>
  <si>
    <t>Profesional  de Apoyo UMIG</t>
  </si>
  <si>
    <t>Profesional de Apoyo Jurídico Jefatura Nacional de Administración</t>
  </si>
  <si>
    <t xml:space="preserve">Técnico de Apoyo Jurídico Unidad Adquisiciones </t>
  </si>
  <si>
    <t>Egresado Abogado</t>
  </si>
  <si>
    <t>Tecnico de Apoyo Unidad de RRHH</t>
  </si>
  <si>
    <t>Tecnico Superior Administrativo</t>
  </si>
  <si>
    <t>Asistente Unidad de Presupuesto</t>
  </si>
  <si>
    <t>Egr. en Cs Económicas o ramas afines</t>
  </si>
  <si>
    <t>Técnico de Apoyo Unidad de Contabilidad</t>
  </si>
  <si>
    <t>Profesional de Apoyo Jurídico DD-Beni</t>
  </si>
  <si>
    <t>Profesional de Apoyo Juridico DD Beni UOBT Rurrenabaque</t>
  </si>
  <si>
    <t>Técnico de Apoyo DD Beni  UOBT Rurrenabaque</t>
  </si>
  <si>
    <t>Técnico Juridico UOBT Riberalta</t>
  </si>
  <si>
    <t>Técnico de Apoyo DD Beni UOBT Riberalta</t>
  </si>
  <si>
    <t>Técnico de Apoyo  DD Beni PFCF Rurrenabaque</t>
  </si>
  <si>
    <t>Profesional de Apoyo Juridico DD Pando</t>
  </si>
  <si>
    <t>Prof. De Apoyo Procesos Administrativos y Judiciales DD-LPZ</t>
  </si>
  <si>
    <t>Técnico de apoyo DD La Paz (UOBT Caranavi)</t>
  </si>
  <si>
    <t>Técnicos de Apoyo DD La Paz UOBT Palos Blancos</t>
  </si>
  <si>
    <t>Técnicos de Apoyo Areas Criticas Palos Blancos</t>
  </si>
  <si>
    <t>Profesional de apoyo Jurídico UOBT Ixiamas</t>
  </si>
  <si>
    <t>Profesional de apoyo Juridico DD CBBA</t>
  </si>
  <si>
    <t>Tecnico de apoyo Unidades Moviles de inspeccion de DD Cochabamba</t>
  </si>
  <si>
    <t>Técnico de Apopo DD Cochabamba</t>
  </si>
  <si>
    <t>Técnico de Apoyo DD Cochabamba PFCF Padre Sama</t>
  </si>
  <si>
    <t>Prof. de Apoyo Jurídico DD Chuquisaca (UOBT Monteagudo)</t>
  </si>
  <si>
    <t>Técnico de apoyo DD Tarija  UOBT Entre Rios</t>
  </si>
  <si>
    <t>Prof. De Apoyo Juridico UOBT Yacuiba</t>
  </si>
  <si>
    <t xml:space="preserve">Técnico de Apoyo DDTarija UOBT Yacuiba </t>
  </si>
  <si>
    <t>Técnico de Apoyo DD Tarija (PFCF Condor)</t>
  </si>
  <si>
    <t>Profesional de Apoyo Jurídico DDSC -PAJ</t>
  </si>
  <si>
    <t>Profesional de Apoyo Juridico  DDSC -PAJ - AREA JUDICIAL</t>
  </si>
  <si>
    <t>Profesional de Apoyo Juridico DDSC -PAJ</t>
  </si>
  <si>
    <t>Profesional de Apoyo Juridico DDSC - EAD</t>
  </si>
  <si>
    <t>Profesional de Apoyo Tecnico DDSC - EAD</t>
  </si>
  <si>
    <t>Ing. Forestal</t>
  </si>
  <si>
    <t>Responsable de la UMIG DDSC</t>
  </si>
  <si>
    <t>Ingeniería Forestal, Ingeniería Geográfica o ramas afines.</t>
  </si>
  <si>
    <t>Tecnico de Apoyo DDSC - PAJ</t>
  </si>
  <si>
    <t>Tecnico de Apoyo Administrativo DDSC - FYC</t>
  </si>
  <si>
    <t>Tecnico Superior  y/o Egresado en Administracion de Empresa o ramas a fines</t>
  </si>
  <si>
    <t>Profesional de Apoyo UOBT - SRS</t>
  </si>
  <si>
    <t>Tecnico de Apoyo DDSC - PFCF</t>
  </si>
  <si>
    <t>Tecnico Superior  y/o Egresado de Ingenieroia Forestal o ramas a fines</t>
  </si>
  <si>
    <t>Tecnico de Apoyo DDSC - FYC</t>
  </si>
  <si>
    <t>Profesional de Apoyo Tecnico EAD</t>
  </si>
  <si>
    <t>Profesional de Apoyo Juridico UOBT - SIV</t>
  </si>
  <si>
    <t>Asistente Administrativo UOBT - SIV</t>
  </si>
  <si>
    <t>Tecnico de Apoyo UOBT - SIV</t>
  </si>
  <si>
    <t>Profesional de Apoyo Juridico UOBT - CON</t>
  </si>
  <si>
    <t>Tecnico de Apoyo UOBT - CON</t>
  </si>
  <si>
    <t>Tecnico de Apoyo UOBT - GRY</t>
  </si>
  <si>
    <t>Responsable Juridico UOBT - GRY</t>
  </si>
  <si>
    <t>Profesional de Apoyo Juridico UOBT - GRY</t>
  </si>
  <si>
    <t>Tecnico de Apoyo UOBT - PSZ</t>
  </si>
  <si>
    <t>Profesional de Apoyo Juridico UOBT - PSZ</t>
  </si>
  <si>
    <t>Responsable UOBT - SJC</t>
  </si>
  <si>
    <t>Profesional de Apoyo Tecnico UOBT - SIV</t>
  </si>
  <si>
    <t>Tecnico de Apoyo UOBT - SJC</t>
  </si>
  <si>
    <t>Tecnico de Apoyo UOBT - YAP</t>
  </si>
  <si>
    <t>Profesional de Apoyo Juridico UOBT - YAP</t>
  </si>
  <si>
    <t>Profesional de Apoyo Juridico UOBT - CMI</t>
  </si>
  <si>
    <t>Tecnico de Apoyo UOBT - CMI</t>
  </si>
  <si>
    <t>Responsable UOBT - ROB</t>
  </si>
  <si>
    <t>Tec. Juridico de la DGAJ</t>
  </si>
  <si>
    <t>Técnico Unidad de RRHH</t>
  </si>
  <si>
    <t>Egresado de la carrera de Derecho</t>
  </si>
  <si>
    <t>Técnico de Apoyo Unidad de Tesorería</t>
  </si>
  <si>
    <t>Chofer de la Dirección General Administrativa Financiera</t>
  </si>
  <si>
    <t>Responsable de la Unidad de Sistema de Informacion USI</t>
  </si>
  <si>
    <t>Profesional de apoyo Unidad de Sistema de Informacion USI</t>
  </si>
  <si>
    <t>Técnico de Apoyo Unidad de Sistema de Informacion USI</t>
  </si>
  <si>
    <t>Egresado de Ingenieria Informática o de sistema</t>
  </si>
  <si>
    <t>Tecnico de Apoyo de Unidad de Sistema de Informacion USI</t>
  </si>
  <si>
    <t>Profesional de Apoyo Juridico DD Tarija</t>
  </si>
  <si>
    <t xml:space="preserve">Tecnico de Apoyo Juridico DDSC Guarayos </t>
  </si>
  <si>
    <t>Abogado   Egresado</t>
  </si>
  <si>
    <t>Tecnico de Apoyo de Activo Fijo</t>
  </si>
  <si>
    <t>Licenciado en Adminsitración de Empresas, Egresado y/o ramas afines.</t>
  </si>
  <si>
    <t>Profesional de Apoyo para la Jefatura Nacional de Administracion</t>
  </si>
  <si>
    <t>Licenciado en Ingeniería Comercial, Economía y/o Ramas afines.</t>
  </si>
  <si>
    <t>Ingeniera Forestal y/o Geografica</t>
  </si>
  <si>
    <t>Porfesional de Apoyo Juridico DDSC - EAD</t>
  </si>
  <si>
    <t>Licenciatura en Ingeniería Forestal, Técnico Superior o Egresado y/o ramas afines.</t>
  </si>
  <si>
    <t>Técnico de Apoyo DD beni</t>
  </si>
  <si>
    <t xml:space="preserve">Profesional de apoyo Juridico DD Beni UOBT Guayaramerin      </t>
  </si>
  <si>
    <t xml:space="preserve">Abogado (a) </t>
  </si>
  <si>
    <t xml:space="preserve">Ing. Forestal, Egresado, Técnico superior y/o ramas afines. </t>
  </si>
  <si>
    <t xml:space="preserve">Técnico de Apoyo DD Pando </t>
  </si>
  <si>
    <t>Tecnico de apoyo DD-PANDO</t>
  </si>
  <si>
    <t>Licenciatura en Ingeniería (a) Forestal y/o ramas afines.</t>
  </si>
  <si>
    <t>Tecnico de Apoyo  Jefatura Nacional de Conservación de Bosques y Tierras</t>
  </si>
  <si>
    <t xml:space="preserve">Ingenieria Forestal, Egresado, Técnico superior y/o ramas afines. </t>
  </si>
  <si>
    <t>Responsable Técnico de la Jefatura Nacional de Administración  de Derechos de Aprovechamiento y Uso</t>
  </si>
  <si>
    <t>Profesional de apoyo informático Jefatura Nacional de Fiscalización y control</t>
  </si>
  <si>
    <t>Ingenieria Informática o ramas afines.</t>
  </si>
  <si>
    <t xml:space="preserve">Responsable UMIG </t>
  </si>
  <si>
    <t>Profesional de Apoyo Juridico DDSC PAJ</t>
  </si>
  <si>
    <t>Profesional de Apoyo Juridico DDSC</t>
  </si>
  <si>
    <t>Tecnico de Apoyo Area Legal DD SC PAJ</t>
  </si>
  <si>
    <t>Ingeniería Forestal o ramas afines.</t>
  </si>
  <si>
    <t>Profesional de Apoyo Tecnico DDSC FYC</t>
  </si>
  <si>
    <t>Técnico de Apoyo UOBT San Ignacio de Velasco</t>
  </si>
  <si>
    <t>Técnico de Apoyo DD SC (UOBT GUARAYOS )</t>
  </si>
  <si>
    <t>Asistente Administrativo DDSC  UOBT San Jose</t>
  </si>
  <si>
    <t>Tecnico de Apoyo DD SC UOBT ROBORE</t>
  </si>
  <si>
    <t>Tecnico de Emision de CFOS DD Beni  UOBT Riberalta</t>
  </si>
  <si>
    <t>Técnico de Apoyo DD Beni PFCF  El Trinagulo</t>
  </si>
  <si>
    <t>Profesional de apoyo POP DD-LPZ</t>
  </si>
  <si>
    <t>Técnico de Apoyo Juridico DD CH</t>
  </si>
  <si>
    <t>Tec de Apoyo Unidad de Adquisiciones</t>
  </si>
  <si>
    <t>Técnico Administrativo y otros</t>
  </si>
  <si>
    <t>Profesional de Apoyo Juridico UOBT  SIV - SMT</t>
  </si>
  <si>
    <t>Profesional de Apoyo Juridico UOBT-SJC</t>
  </si>
  <si>
    <t>Tecnico de Apoyo UOBT - CONCEPCION</t>
  </si>
  <si>
    <t>Profesional de Apoyo Jurídico DGAJ</t>
  </si>
  <si>
    <t>Profesional de Apoyo en Proyectos y Gestión de Calidad</t>
  </si>
  <si>
    <t>Licenciatura en Ciencias Económicas, Ingeniería Industrial, Forestal y/o ramas afines.</t>
  </si>
  <si>
    <t>Profesional de Apoyo</t>
  </si>
  <si>
    <t>Abogado (a) y/o Ing. Forestal</t>
  </si>
  <si>
    <t>Responsable de Maestranza</t>
  </si>
  <si>
    <t>Técnico Superior en Mecánica Automotriz</t>
  </si>
  <si>
    <t>Totales de Personal  Eventual</t>
  </si>
  <si>
    <t>Totales Generales</t>
  </si>
  <si>
    <t>TOTAL CONSULTORÍAS (A+B+C)</t>
  </si>
  <si>
    <t>ANPE</t>
  </si>
  <si>
    <t>LINEA</t>
  </si>
  <si>
    <t>Técnico I, de Apoyo Jurídico de la DD-SC</t>
  </si>
  <si>
    <t>ENERO</t>
  </si>
  <si>
    <t>TRANSF-RECURSOS</t>
  </si>
  <si>
    <t>OTROS RECURSOS</t>
  </si>
  <si>
    <t>Técnico I, Apoyo Administrativo Unidad de Recursos Humanos</t>
  </si>
  <si>
    <t>Total  Consultores  de Linea -  Transferencias       INRA</t>
  </si>
  <si>
    <t>OP1</t>
  </si>
  <si>
    <t>A1</t>
  </si>
  <si>
    <t>Servicios</t>
  </si>
  <si>
    <t>Coordinador - PMSRNCC</t>
  </si>
  <si>
    <t>FEBRERO</t>
  </si>
  <si>
    <t>DONACION EXTRANJERA</t>
  </si>
  <si>
    <t>DINAMARCA</t>
  </si>
  <si>
    <t>Administrador - PMSRNCC</t>
  </si>
  <si>
    <t>Tecnico I Apoyo Unidad de Contabilidad - PMSRNCC</t>
  </si>
  <si>
    <t>Profesional II Coordinador Técnico SBCBI - PMSRNCC</t>
  </si>
  <si>
    <t>Profesional II Responsable de Manejo de Informacion SBCBI - PMSRNCC</t>
  </si>
  <si>
    <t>Profesional III Auditor I - SBCBI - PMSRNCC(1)</t>
  </si>
  <si>
    <t>Profesional III Auditor I - SBCBI - PMSRNCC(2)</t>
  </si>
  <si>
    <t>Profesional III Auditor II - SBCBI - PMSRNCC(1)</t>
  </si>
  <si>
    <t>Profesional III Auditor II - SBCBI - PMSRNCC(2)</t>
  </si>
  <si>
    <t>Profesional IVAuditor II - SBCBI - PMSRNCC(3)</t>
  </si>
  <si>
    <t>Profesional IV Auditor II - SBCBI - PMSRNCC(4)</t>
  </si>
  <si>
    <t>Tecnico III Asistente Administrativo  SBCBI - PMSRNCC</t>
  </si>
  <si>
    <t>Técnico I Apoyo UMIG - PMSRNCC</t>
  </si>
  <si>
    <t>Profesional II Responsable Unidad de Capacitación y Promoción del Desarrollo Integral - PMSRNCC</t>
  </si>
  <si>
    <t>Profesional II Responsable Unidad de Gestion y Desarrollo Integral - JNPDIBT - PMSRNCC</t>
  </si>
  <si>
    <t>Profesional III Apoyo DDSC - UOBT San Ignacio - PMSRNCC(1)</t>
  </si>
  <si>
    <t>Profesional III Apoyo DDSC UOBT Concepcion - PMSRNCC</t>
  </si>
  <si>
    <t>Profesional III Apoyo DDSC UOBT San Jose - PMSRNCC</t>
  </si>
  <si>
    <t>Profesional II Responsable DDPND - PMSRNCC</t>
  </si>
  <si>
    <t>Profesional III Apoyo DDPND UOBT - Puerto Rico - PMSRNCC</t>
  </si>
  <si>
    <t>Profesional IV Apoyo DDPND Santa Rosa del Abuná - PMSRNCC(1)</t>
  </si>
  <si>
    <t>Profesional IV Apoyo DDBE UOBT Riberalta - PMSRNCC(1)</t>
  </si>
  <si>
    <t>Profesional IV Apoyo DDBE UOBT Guayaramerin - PMSRNCC</t>
  </si>
  <si>
    <t>Profesional IV Apoyo DDLP - UOBT - Caranavi - PMSRNCC</t>
  </si>
  <si>
    <t>Total  Consultores  de Linea -  Transferencias     DINAMARCA</t>
  </si>
  <si>
    <t>Coodinador  Nacional del Componente Restitucion de Bosques</t>
  </si>
  <si>
    <t>DICIEMBRE</t>
  </si>
  <si>
    <t>TGN</t>
  </si>
  <si>
    <t>TRANSF-TGN</t>
  </si>
  <si>
    <t>Responsable Administrativo Nacional Componente Restitucion de Bosques</t>
  </si>
  <si>
    <t>Responsable Nacional Tecnico Componente Restitucion de Bosques</t>
  </si>
  <si>
    <t>Responsable Coordinador Departamental Region Chaco (Chuquisaca y Tarija) Componente Restitucion de Bosques</t>
  </si>
  <si>
    <t>Responsable Coordinador Departamental  (Pando) Componente Restitucion de Bosques</t>
  </si>
  <si>
    <t>Responsable Coordinador Departamental  (Santa Cruz) Componente Restitucion de Bosques</t>
  </si>
  <si>
    <t>Responsable Coordinador Departamental  (Beni) Componente Restitucion de Bosques</t>
  </si>
  <si>
    <t>Responsable Informático Nacional Componente Restitucion de Bosques</t>
  </si>
  <si>
    <t>Profesional Jurídico (Santa Cruz) Componente Restitucion de Bosques</t>
  </si>
  <si>
    <t>Profesional en Evaluacion RCIA I (Santa Cruz) Componente Restitucion de Bosques</t>
  </si>
  <si>
    <t>Profesional en Evaluacion RCIA II (Santa Cruz) Componente Restitucion de Bosques</t>
  </si>
  <si>
    <t>Tecnico en Monitoreo y Registro I (Santa Cruz) Componente Restitucion de Bosques</t>
  </si>
  <si>
    <t>Tecnico en Monitoreo y Registro II (Santa Cruz) Componente Restitucion de Bosques</t>
  </si>
  <si>
    <t>Tecnico en Monitoreo y Registro III (Santa Cruz) Componente Restitucion de Bosques</t>
  </si>
  <si>
    <t>Tecnico en Monitoreo y Registro IV (Santa Cruz ) Componente Restitucion de Bosques</t>
  </si>
  <si>
    <t>Tecnico en Monitoreo y Registro V (Santa Cruz ) Componente Restitucion de Bosques</t>
  </si>
  <si>
    <t>Tecnico en Monitoreo y Registro VI (Santa Cruz ) Componente Restitucion de Bosques</t>
  </si>
  <si>
    <t>Tecnico en Monitoreo y Registro VII (Santa Cruz ) Componente Restitucion de Bosques</t>
  </si>
  <si>
    <t>Tecnico en Monitoreo y Registro I (Chaco) Componente Restitucion de Bosques</t>
  </si>
  <si>
    <t>Tecnico en Monitoreo y Registro II (Chaco) Componente Restitucion de Bosques</t>
  </si>
  <si>
    <t>Tecnico en Monitoreo y Registro III (Chaco-Monteagudo ) Componente Restitucion de Bosques</t>
  </si>
  <si>
    <t>Tecnico en Monitoreo y Registro I (Beni) Componente Restitucion de Bosques</t>
  </si>
  <si>
    <t>Tecnico en Monitoreo y Registro II (Beni) Componente Restitucion de Bosques</t>
  </si>
  <si>
    <t>Tecnico en Monitoreo y Registro III (Beni-Riberalta) Componente Restitucion de Bosques</t>
  </si>
  <si>
    <t>Tecnico en Monitoreo y Registro (Pando ) Componente Restitucion de Bosques</t>
  </si>
  <si>
    <t>Tecnico en Monitoreo y Registro I Componente Restitucion de Bosques</t>
  </si>
  <si>
    <t>Tecnico en Monitoreo y Registro II Componente Restitucion de Bosques</t>
  </si>
  <si>
    <t>Tecnico Informático Componente Restitucion de Bosques</t>
  </si>
  <si>
    <t>Profesional SIG (Concepcion) Componente Restitucion de Bosques</t>
  </si>
  <si>
    <t>Profesional SIG (Yacuiba) Componente Restitucion de Bosques</t>
  </si>
  <si>
    <t>Profesional SIG (Beni-Trinidad) Componente Restitucion de Bosques</t>
  </si>
  <si>
    <t>Profesional SIG (Pando) Componente Restitucion de Bosques</t>
  </si>
  <si>
    <t>Profesional en Estrategia de Monitoreo I (Santa Cruz) Componente Restitucion de Bosques</t>
  </si>
  <si>
    <t>Profesional en Estrategia de Monitoreo II (Santa Cruz) Componente Restitucion de Bosques</t>
  </si>
  <si>
    <t>Tecnico SIG (Santa Cruz) Componente Restitucion de Bosques</t>
  </si>
  <si>
    <t>Chofer del  Componente Restitucion de Bosques</t>
  </si>
  <si>
    <t>Secretario para el  Componente Restitucion de Bosques</t>
  </si>
  <si>
    <t>Asistente de Apoyo Administrativo Componente Restitucion de Bosques</t>
  </si>
  <si>
    <t>Profesional SIG (Beni-Riberalta ) Componente Restitucion de Bosques</t>
  </si>
  <si>
    <t>Profesional SIG (Chaco-Monteagudo) Componente Restitucion de Bosques</t>
  </si>
  <si>
    <t>Total  Consultores de Linea  del Componente Restitución de Bosques</t>
  </si>
  <si>
    <t>Seguro Vehículos Automotores</t>
  </si>
  <si>
    <t>Seguro inmuebles y Equipos</t>
  </si>
  <si>
    <t>Seguro de fidelidad</t>
  </si>
  <si>
    <t>SOAT 2018 para 92 vehiculos</t>
  </si>
  <si>
    <t>Directa</t>
  </si>
  <si>
    <t>Alquiler de bien inmueble de UOBT Rurrenabaque</t>
  </si>
  <si>
    <t>Alquiler de bien inmueble de UOBT  Riberalta</t>
  </si>
  <si>
    <t>Alquiler de inmueble para la UOBT-San Borja</t>
  </si>
  <si>
    <t>Alquiler de inmueble para la UOBT-Concepcion</t>
  </si>
  <si>
    <t>Alquiler de inmueble para la UOBT- Santa Rosa</t>
  </si>
  <si>
    <t>Alquiler de inmueble para la UOBT- Yapacani</t>
  </si>
  <si>
    <t>Alquiler del bien inmueble de UOBT Robore</t>
  </si>
  <si>
    <t>Alquiler de bien inmueble para la UOBT San Matias</t>
  </si>
  <si>
    <t>Alquiler de bien inmueble para la DD Chuquisaca</t>
  </si>
  <si>
    <t>Alquiler de inmueble para la UOBT-Padilla</t>
  </si>
  <si>
    <t>Alquiler de inmueble para deposito de la DD LP- El Alto</t>
  </si>
  <si>
    <t>Alquiler del bien inmueble para la UOBT- Palos Blancos</t>
  </si>
  <si>
    <t>Alquiler de bien inmueble para la UOBT-Caranavi</t>
  </si>
  <si>
    <t>Alquiler de inmueble para - PFCF la Rinconada</t>
  </si>
  <si>
    <t>Alquiler de inmueble para PFCF Padre Sama</t>
  </si>
  <si>
    <t>Alquiler de inmueble para la UOBT Puerto Rico</t>
  </si>
  <si>
    <t>Correspondencia Local</t>
  </si>
  <si>
    <t>Sobre</t>
  </si>
  <si>
    <t>Servicos</t>
  </si>
  <si>
    <t>Correspondencia Provincial</t>
  </si>
  <si>
    <t>Correspondencia Nacional</t>
  </si>
  <si>
    <t>Correspondencia Internacional</t>
  </si>
  <si>
    <t>Servicios Basicos</t>
  </si>
  <si>
    <t>Consumo Energía Eléctrica (Oficina Nacional )</t>
  </si>
  <si>
    <t>Consumo Energía Eléctrica (Oficina Departamentales)</t>
  </si>
  <si>
    <t>Consumo Energía Eléctrica ( Oficina de las 27 Unidades Operativas de Bosques y Tierra)</t>
  </si>
  <si>
    <t>Consumo Agua (Oficina Nacional)</t>
  </si>
  <si>
    <t>Consumo Agua (Oficina Departamental</t>
  </si>
  <si>
    <t>Consumo Agua (Oficinas UOBs)</t>
  </si>
  <si>
    <t>Servicio Telefónico Local</t>
  </si>
  <si>
    <t>Servicio Telefónico Larga Distancia</t>
  </si>
  <si>
    <t>Servicio de celular</t>
  </si>
  <si>
    <t>Servicio de Internet</t>
  </si>
  <si>
    <t>Dominio de Internet</t>
  </si>
  <si>
    <t>Mantenimiento y Reparacion de Inmuebles</t>
  </si>
  <si>
    <t>Menor</t>
  </si>
  <si>
    <t>Mantenimiento de  oficinas</t>
  </si>
  <si>
    <t>Refacción Oficina Nacional</t>
  </si>
  <si>
    <t>Mantenimiento y Reparacion de Vehiculos y Equipos</t>
  </si>
  <si>
    <t>Mantenimiento y reparación de Maquinarias y equipos</t>
  </si>
  <si>
    <t>Mantenimiento y reparación de vehículos</t>
  </si>
  <si>
    <t>Mantenimiento y Reparacion de Muebles y Enseres</t>
  </si>
  <si>
    <t>mantenimeinto de muebles</t>
  </si>
  <si>
    <t>Publicaciones de prensa</t>
  </si>
  <si>
    <t>Difusión en medios de televisión y Radio.</t>
  </si>
  <si>
    <t>Servicios de Imprenta Fotocopiados y Fotograficos</t>
  </si>
  <si>
    <t>Trabajos de Impresión</t>
  </si>
  <si>
    <t>Empastados</t>
  </si>
  <si>
    <t>Fotocopiados</t>
  </si>
  <si>
    <t>otros</t>
  </si>
  <si>
    <t>Derechos sobre Bienes Intangibles</t>
  </si>
  <si>
    <t xml:space="preserve">Bienes  </t>
  </si>
  <si>
    <t>Licencias y actualizaciones</t>
  </si>
  <si>
    <t>Revision de programas de computacion</t>
  </si>
  <si>
    <t>Papel de Escritorio</t>
  </si>
  <si>
    <t>Papel  bond tamaño carta  75 Grs.</t>
  </si>
  <si>
    <t>caja</t>
  </si>
  <si>
    <t>Papel bond tamaño oficio  75 Grs.</t>
  </si>
  <si>
    <t xml:space="preserve">Papel continuo </t>
  </si>
  <si>
    <t>Papel continuo troquelado</t>
  </si>
  <si>
    <t>Papel  para fax</t>
  </si>
  <si>
    <t>rollo</t>
  </si>
  <si>
    <t>Papel rayado amarillo</t>
  </si>
  <si>
    <t>Block</t>
  </si>
  <si>
    <t>Papel carbónico</t>
  </si>
  <si>
    <t>Producto de Arrtes Graficos</t>
  </si>
  <si>
    <t>Sobre Manila tamaño oficio</t>
  </si>
  <si>
    <t>Paquete</t>
  </si>
  <si>
    <t>sobre Manila tamaño carta</t>
  </si>
  <si>
    <t>Sobre Manila Grande</t>
  </si>
  <si>
    <t>Archivadores de Palanca</t>
  </si>
  <si>
    <t>Pieza</t>
  </si>
  <si>
    <t>Fólder amarillo</t>
  </si>
  <si>
    <t>Cuadernos empastados t/oficio</t>
  </si>
  <si>
    <t>Cuadernos empastados t/carta</t>
  </si>
  <si>
    <t>Cuadernos de espiral t/oficio</t>
  </si>
  <si>
    <t>Fólder colgante para gabetero</t>
  </si>
  <si>
    <t>Papel para mensaje</t>
  </si>
  <si>
    <t>Archivadores de Palanca chicos</t>
  </si>
  <si>
    <t>Cajas de Cartón</t>
  </si>
  <si>
    <t>Prendas de Vestir</t>
  </si>
  <si>
    <t>Ropa de trabajo</t>
  </si>
  <si>
    <t>Pzas</t>
  </si>
  <si>
    <t>Calzados</t>
  </si>
  <si>
    <t>Llantas y Neumaticos</t>
  </si>
  <si>
    <t>Llantas para vehículos</t>
  </si>
  <si>
    <t>Neumáticos y cámaras</t>
  </si>
  <si>
    <t>Material de Limpieza e Higiene</t>
  </si>
  <si>
    <t xml:space="preserve">Jabón liquido </t>
  </si>
  <si>
    <t>Frasco</t>
  </si>
  <si>
    <t>Detergente para piso</t>
  </si>
  <si>
    <t>Detergente para vajillas</t>
  </si>
  <si>
    <t>Detergente para baño</t>
  </si>
  <si>
    <t>Ambientador para oficina</t>
  </si>
  <si>
    <t>Ambientador para baño</t>
  </si>
  <si>
    <t>Ambientador para piso</t>
  </si>
  <si>
    <t>Escoba</t>
  </si>
  <si>
    <t>Paños para trapear</t>
  </si>
  <si>
    <t>Paños secador</t>
  </si>
  <si>
    <t>Paños para limpieza</t>
  </si>
  <si>
    <t>Trapeador</t>
  </si>
  <si>
    <t>Papel toalla</t>
  </si>
  <si>
    <t>Paquetes</t>
  </si>
  <si>
    <t>Papel Higiénico para dispenser</t>
  </si>
  <si>
    <t>Rollo</t>
  </si>
  <si>
    <t>Papel Higiénico</t>
  </si>
  <si>
    <t>Bolsas para basura</t>
  </si>
  <si>
    <t>Quitasarro</t>
  </si>
  <si>
    <t>Lavandina</t>
  </si>
  <si>
    <t>Litro</t>
  </si>
  <si>
    <t>Detergente en polvo</t>
  </si>
  <si>
    <t>Bolsa</t>
  </si>
  <si>
    <t>Detergente para vidrios</t>
  </si>
  <si>
    <t>Lustra Muebles</t>
  </si>
  <si>
    <t>Esponja</t>
  </si>
  <si>
    <t>Cepillo para inodoro</t>
  </si>
  <si>
    <t>Escobillon grande</t>
  </si>
  <si>
    <t>Guantes de goma</t>
  </si>
  <si>
    <t>Plumeros</t>
  </si>
  <si>
    <t>Basurero alza basura</t>
  </si>
  <si>
    <t>Cerras para piso</t>
  </si>
  <si>
    <t>Otros</t>
  </si>
  <si>
    <t>Utiles de Escritorio y Oficinas</t>
  </si>
  <si>
    <t>Bolígrafos corrientes (de colores)</t>
  </si>
  <si>
    <t>Caja</t>
  </si>
  <si>
    <t>Lápices bicolor y negro</t>
  </si>
  <si>
    <t>Carpicola</t>
  </si>
  <si>
    <t>Lápiz Portamina</t>
  </si>
  <si>
    <t>Piezas</t>
  </si>
  <si>
    <t>Marcadores de punta delgada</t>
  </si>
  <si>
    <t>Marcadores de punta gruesa</t>
  </si>
  <si>
    <t>Marcador de pizarra</t>
  </si>
  <si>
    <t>Marcador permanente para CD</t>
  </si>
  <si>
    <t>Resaltadores</t>
  </si>
  <si>
    <t>Lapicero tinta mojada</t>
  </si>
  <si>
    <t>Cinta de embalaje</t>
  </si>
  <si>
    <t>Diurex Normal</t>
  </si>
  <si>
    <t xml:space="preserve">Diurex mediano </t>
  </si>
  <si>
    <t>Diurex de embalaje</t>
  </si>
  <si>
    <t>Gomas de borrar</t>
  </si>
  <si>
    <t>Grapas 24/6 - 24/8</t>
  </si>
  <si>
    <t>Grapas 26/6</t>
  </si>
  <si>
    <t>Engrapadora (grande - mediana)</t>
  </si>
  <si>
    <t>Estilete</t>
  </si>
  <si>
    <t>Líquido corrector blanco</t>
  </si>
  <si>
    <t>Fasteners (nepaco)</t>
  </si>
  <si>
    <t>Clips pequeños</t>
  </si>
  <si>
    <t>Clips medianos</t>
  </si>
  <si>
    <t>Clips grandes</t>
  </si>
  <si>
    <t>Sacagrapas</t>
  </si>
  <si>
    <t>Perforadoras ( grande)</t>
  </si>
  <si>
    <t>Perforadoras (mediana)</t>
  </si>
  <si>
    <t>CDs</t>
  </si>
  <si>
    <t>Tubo</t>
  </si>
  <si>
    <t>Bolsa de liga</t>
  </si>
  <si>
    <t>Tampo</t>
  </si>
  <si>
    <t>Tinta para tampo</t>
  </si>
  <si>
    <t>Pegamento UHO</t>
  </si>
  <si>
    <t>Tinta p/impresoras Epson</t>
  </si>
  <si>
    <t>Toner p/fotocopiadora</t>
  </si>
  <si>
    <t>Toner impresora</t>
  </si>
  <si>
    <t>Pestañas de colores</t>
  </si>
  <si>
    <t>Regla plástica</t>
  </si>
  <si>
    <t>Recarga tinta para impresora</t>
  </si>
  <si>
    <t>Utiles y Material Electrico</t>
  </si>
  <si>
    <t>Cable</t>
  </si>
  <si>
    <t>Metro</t>
  </si>
  <si>
    <t>Focos</t>
  </si>
  <si>
    <t>Tubos Fluorescentes</t>
  </si>
  <si>
    <t>Foco de Neón completo</t>
  </si>
  <si>
    <t>Pilas</t>
  </si>
  <si>
    <t>Sokete</t>
  </si>
  <si>
    <t>Térmico</t>
  </si>
  <si>
    <t>Lámpara</t>
  </si>
  <si>
    <t>Linterna</t>
  </si>
  <si>
    <t>Aisladores</t>
  </si>
  <si>
    <t>Fusibles</t>
  </si>
  <si>
    <t>Interruptores</t>
  </si>
  <si>
    <t>Enchufe</t>
  </si>
  <si>
    <t>Extensión de corriente</t>
  </si>
  <si>
    <t>Baterías</t>
  </si>
  <si>
    <t>Regletas</t>
  </si>
  <si>
    <t>Arrancador de 40W</t>
  </si>
  <si>
    <t>Transformador de alta tension</t>
  </si>
  <si>
    <t>Otros Repuestos y Accesorios</t>
  </si>
  <si>
    <t>Repuestos para vehículos</t>
  </si>
  <si>
    <t>Repuestos para fotocopiadora</t>
  </si>
  <si>
    <t>Repuestos para computadoras</t>
  </si>
  <si>
    <t>Repuestos para Aires Acondicionados</t>
  </si>
  <si>
    <t>Repuestos y accesorios para activos</t>
  </si>
  <si>
    <t>Total Requerimiento de Bienes y Servicios con TGN</t>
  </si>
  <si>
    <t>Variable</t>
  </si>
  <si>
    <t>Servicio</t>
  </si>
  <si>
    <t>Pago servicio de Courrier</t>
  </si>
  <si>
    <t>Febrero</t>
  </si>
  <si>
    <t>Julio</t>
  </si>
  <si>
    <t>Mes</t>
  </si>
  <si>
    <t>Enero</t>
  </si>
  <si>
    <t>Gastos por viajes al Departamento de Beni</t>
  </si>
  <si>
    <t xml:space="preserve">Marzo </t>
  </si>
  <si>
    <t>Gastos por viajes al Departamento de PND</t>
  </si>
  <si>
    <t>Gastos por viajes al Departamento de SCZ Terrestre</t>
  </si>
  <si>
    <t>Gastos cruce de Ponton Beni</t>
  </si>
  <si>
    <t>Gastos cruce de Ponton Pando</t>
  </si>
  <si>
    <t>Gastos envio de cajas con documentos a las UOBTs por aereo</t>
  </si>
  <si>
    <t>Contratacion de una Firma Auditora Externa</t>
  </si>
  <si>
    <t xml:space="preserve">Agosto </t>
  </si>
  <si>
    <t>Noviembre</t>
  </si>
  <si>
    <t>Gastos por concepto de compra de papel</t>
  </si>
  <si>
    <t>Compra de archivador condor</t>
  </si>
  <si>
    <t>Agosto</t>
  </si>
  <si>
    <t>Gasolina</t>
  </si>
  <si>
    <t>Tóner impresora</t>
  </si>
  <si>
    <t>Tasas</t>
  </si>
  <si>
    <t>Total Requerimiento de Bienes y Servicios - Dinamarca</t>
  </si>
  <si>
    <t>Servicio de envio de sobres con documentos</t>
  </si>
  <si>
    <t>Veces</t>
  </si>
  <si>
    <t>Servicio de Energia Electrica</t>
  </si>
  <si>
    <t>Servicio de Agua</t>
  </si>
  <si>
    <t>Servicio de llamadas telefonicas</t>
  </si>
  <si>
    <t>Pasajes al Interior del Pais</t>
  </si>
  <si>
    <t>Pasajes terrestres, areos, otros</t>
  </si>
  <si>
    <t>Recurrente</t>
  </si>
  <si>
    <t>No. De Viajes</t>
  </si>
  <si>
    <t>Viáticos por viajes al Interior del Pais</t>
  </si>
  <si>
    <t>Viaticos para viajes provinciales y nacionales</t>
  </si>
  <si>
    <t>Dias</t>
  </si>
  <si>
    <t>Servicio de fletes terrestres y aereos</t>
  </si>
  <si>
    <t>Seguro Vehículos</t>
  </si>
  <si>
    <t>Seguros inmuebles y equipos</t>
  </si>
  <si>
    <t>Seguros remesas</t>
  </si>
  <si>
    <t>Transporte de Personal</t>
  </si>
  <si>
    <t>Gatos por la entrega y recepción de documentación, efectuados por personal de servicios o mensajería</t>
  </si>
  <si>
    <t>Alquiler de Inmuebles</t>
  </si>
  <si>
    <t>Alquiler del bien inmueble de las oficinas del componente</t>
  </si>
  <si>
    <t>Mantenimiento y reparación de inmuebles</t>
  </si>
  <si>
    <t>Mantenimiento y Reparacion de Vehiculos Maquinarias y Equipos</t>
  </si>
  <si>
    <t>Mantenimiento de Vehiculos (Camionetas)</t>
  </si>
  <si>
    <t>Mantenimiento y reparacion de Aires Acondicionados</t>
  </si>
  <si>
    <t>Mantenimiento y reparacion de Equipos de computacion</t>
  </si>
  <si>
    <t>Gastos por mantenimiento de muebles</t>
  </si>
  <si>
    <t>Comisiones y Gastos Bancarios</t>
  </si>
  <si>
    <t>Gastos comision bancaria</t>
  </si>
  <si>
    <t>Global</t>
  </si>
  <si>
    <t>25300</t>
  </si>
  <si>
    <t>Limpieza lavanderia e higiene</t>
  </si>
  <si>
    <t>Contratacion de terceras personas para servicios de limpieza de las oficinas</t>
  </si>
  <si>
    <t>25400</t>
  </si>
  <si>
    <t>Difusion medios televisivos</t>
  </si>
  <si>
    <t>25500</t>
  </si>
  <si>
    <t>Difusión en medios de radio.</t>
  </si>
  <si>
    <t>Servicio de Imprenta y Fotocopiado</t>
  </si>
  <si>
    <t>25600</t>
  </si>
  <si>
    <t>Impresión de material de promocion</t>
  </si>
  <si>
    <t>Capacitacion de Personal</t>
  </si>
  <si>
    <t>Taller y cursos de capacitacion</t>
  </si>
  <si>
    <t>Servicios Manuales</t>
  </si>
  <si>
    <t>Servicicos de jardineria y otros</t>
  </si>
  <si>
    <t>Gastos Judiciales</t>
  </si>
  <si>
    <t xml:space="preserve">Gastos Judiciales </t>
  </si>
  <si>
    <t>Servios Publicos</t>
  </si>
  <si>
    <t>Servicios de Guardia para oficinas regionales</t>
  </si>
  <si>
    <t>Otros gastos no especificados</t>
  </si>
  <si>
    <t>Serviios</t>
  </si>
  <si>
    <t>Gastos de refrigerios al personal del Programa</t>
  </si>
  <si>
    <t>Gastos por Alimentacion y Otros Similares</t>
  </si>
  <si>
    <t>Gastos de refrigerios para Cursos y Talleres</t>
  </si>
  <si>
    <t xml:space="preserve">Papel </t>
  </si>
  <si>
    <t>Productos de Artes Graficas</t>
  </si>
  <si>
    <t>Compra de material productos de carton</t>
  </si>
  <si>
    <t>Bienes</t>
  </si>
  <si>
    <t>Compra de ropa de trabajo</t>
  </si>
  <si>
    <t>33300</t>
  </si>
  <si>
    <t>Adquisicion de zapatos de trabajo</t>
  </si>
  <si>
    <t>Pares</t>
  </si>
  <si>
    <t>33400</t>
  </si>
  <si>
    <t xml:space="preserve">Combustibles, Lubricantes y Derivados para Consumo </t>
  </si>
  <si>
    <t>Para compra de gasolina para Vehiculos</t>
  </si>
  <si>
    <t>Litros</t>
  </si>
  <si>
    <t>34110</t>
  </si>
  <si>
    <t>Compra de aceites y otros  para Vehiculos</t>
  </si>
  <si>
    <t>Productos Quimicos y Farmaceuticos</t>
  </si>
  <si>
    <t xml:space="preserve">Adquisicion de productos quimicos </t>
  </si>
  <si>
    <t>34200</t>
  </si>
  <si>
    <t>Llantas y neumaticos</t>
  </si>
  <si>
    <t>Adquisicion de llantas para Vehiculos</t>
  </si>
  <si>
    <t>34300</t>
  </si>
  <si>
    <t>Productos Minerales no Metalicos y Plasticos</t>
  </si>
  <si>
    <t>Adquisicion de productos no metalicos y plasticos</t>
  </si>
  <si>
    <t>34500</t>
  </si>
  <si>
    <t>Productos Metalicos</t>
  </si>
  <si>
    <t>Adquisicion de productos metalicos varios</t>
  </si>
  <si>
    <t>34600</t>
  </si>
  <si>
    <t>Herramientas Menores</t>
  </si>
  <si>
    <t>Adquisicion de herramientas varias</t>
  </si>
  <si>
    <t>34800</t>
  </si>
  <si>
    <t>Material de Limpieza e higiene</t>
  </si>
  <si>
    <t>Para compra de varios materiales de limpieza</t>
  </si>
  <si>
    <t>39100</t>
  </si>
  <si>
    <t>Utiles de Escritorio y Oficina</t>
  </si>
  <si>
    <t>Para compra de varios utiles de escritorio</t>
  </si>
  <si>
    <t>39500</t>
  </si>
  <si>
    <t>Utiles y materiales Electricos</t>
  </si>
  <si>
    <t>Para compra de varios materiales electricos</t>
  </si>
  <si>
    <t>39700</t>
  </si>
  <si>
    <t>Otros repuestos y accesorios</t>
  </si>
  <si>
    <t>Para compra de varios repuestos y accesorios</t>
  </si>
  <si>
    <t>39800</t>
  </si>
  <si>
    <t>Otros materiales y suministros</t>
  </si>
  <si>
    <t xml:space="preserve">Para compra de otros materiales </t>
  </si>
  <si>
    <t>39990</t>
  </si>
  <si>
    <t>Equipo de Computacion</t>
  </si>
  <si>
    <t>Impresoras</t>
  </si>
  <si>
    <t>43120</t>
  </si>
  <si>
    <t>PC Portatil</t>
  </si>
  <si>
    <t>Fotocopiadoras</t>
  </si>
  <si>
    <t>Activos Intangibles</t>
  </si>
  <si>
    <t>Adquisicion de Sofware</t>
  </si>
  <si>
    <t>Pago de peajes en trancas</t>
  </si>
  <si>
    <t>85100</t>
  </si>
  <si>
    <t>Total Requerimiento de Bienes y Servicios Componente Restitución de Bosques</t>
  </si>
  <si>
    <t>41-111</t>
  </si>
  <si>
    <t>AC1
AC2
AC3
AC4
AC5
AC6
AC7
AC8
AC9
AC10
AC11
AC12
AC13</t>
  </si>
  <si>
    <t>AE1.1
AE1.2
AE1.3
AE2.1
AE2.2
AE3.1
AE1.1
AE1.2
AE1.3
AE2.1
AE2.2
AE3.2
AE4.1
AE4.2
AE4.3
AE4.4
AE4.5
AE4.6
AE4.7
AE4.8
AE4.9
AE4.10
AE4.11
AE4.12
AE4.13
AE4.14
AE4.15
AE4.16
AE5.1
AE5.2
AE5.3
AE5.4
AE5.5
AE5.6
AE5.7
AE5.8
AE5.9
AE5.10
AE5.11
AE6.1
AE6.2
AE6.3
AE6.4
AE7.1
AE8.1
AE8.2
AE8.3
AE8.4
AE8.5
AE9.1
AE9.2
AE9.3
AE9.4
AE9.5
AE9.6
AE9.7
AE9.8
AE9.9
AE9.10
AE9.11
AE9.12
AE10.1
AE10.2
AE10.3
AE11.1
AE11.2
AE11.3
AE11.4
AE11.5
AE12.1
AE12.2
AE12.3
AE12.4
AE13.1
AE13.2</t>
  </si>
  <si>
    <t>Se solicita este cargo para brindar asesoría Jurídica a la Direccion Ejecutiva</t>
  </si>
  <si>
    <t>Se solicita este cargo de Profesional de apoyo para la JNF para apoyar en las actividades que se realizan en la Jefatura y que se tienen pendiente por falta de personal</t>
  </si>
  <si>
    <t>Se solicita este cargo de Profesional de apoyo de la Unidad de Activos Fijos para apoyar en las actividades que se realizan en la Unidad y que se tienen pendiente por falta de personal</t>
  </si>
  <si>
    <t>Se solicita este cargo de Técnico de Apoyo de la Unidad de Recursos Humanos para apoyar en las actividades que se realizan en la Unidad y que se tienen pendiente por falta de personal</t>
  </si>
  <si>
    <t>Se solicita este cargo de Técnico de Apoyo de la Unidad de Adquisiones de Bienes y S. para apoyar en las actividades que se realizan en la Unidad y que se tienen pendiente por falta de personal</t>
  </si>
  <si>
    <t>Se solicita este cargo de Profesional de apoyo de la Unidad de Sistemas de Información USI para apoyar en las actividades que se realizan en la Unidad y que se tienen pendiente por falta de personal</t>
  </si>
  <si>
    <t xml:space="preserve">Profesional de Apoyo en Planificación y Seguimiento </t>
  </si>
  <si>
    <t xml:space="preserve">AC1
AC3
AC4
AC5
AC6
AC8
AC9
AC11
</t>
  </si>
  <si>
    <t>AE1.1
AE3.1
AE3.2
AE4.4
AE4.5
AE5.1
AE5.2
AE5.3
AE6.1
AE6.2
AE6.3
AE6.4
AE8.1
AE8.3
AE8.4
AE9.3
AE11.5</t>
  </si>
  <si>
    <t>Convocatoria ANPE</t>
  </si>
  <si>
    <t xml:space="preserve">AE8.4
</t>
  </si>
  <si>
    <t>Pago de servicio de telefonía en la Oficina Nacional y oficinas  departamentales - UOBT</t>
  </si>
  <si>
    <t>Viajes</t>
  </si>
  <si>
    <t>Viáticos</t>
  </si>
  <si>
    <t>Cruces</t>
  </si>
  <si>
    <t>Envios</t>
  </si>
  <si>
    <t>Gastos por concepto de refrigerio a consultores individuales de línea</t>
  </si>
  <si>
    <t>Cajas</t>
  </si>
  <si>
    <t>unidad</t>
  </si>
  <si>
    <t>meses</t>
  </si>
  <si>
    <t>AUTORIDAD DE FISCALIZACION Y CONTROL SOCIAL DE BOSQUES Y TIERRAS</t>
  </si>
  <si>
    <t>Gastos por Refrigerios al personal permanente, eventual y consultores individuales de línea de las Instituciones Públicas</t>
  </si>
  <si>
    <t>Tecnico de Apoyo Juridico</t>
  </si>
  <si>
    <t>Profesional  de  Apoyo Técnico</t>
  </si>
  <si>
    <t>Jefe  Nacional  de Fiscalización y Control</t>
  </si>
  <si>
    <t>Técnico de Apoyo Valuación de Tierras  (LPZ)</t>
  </si>
  <si>
    <t xml:space="preserve">Profesional de apoyo para la JNF </t>
  </si>
  <si>
    <t>Responsble Unidad de Activo Fijos</t>
  </si>
  <si>
    <t>Responsble Unidad de Adquisiciones de Bienes y Servicios</t>
  </si>
  <si>
    <t>Director Departamental I</t>
  </si>
  <si>
    <t>Tecnico de Apoyo de Procesos Admiistrativos y Judiciales</t>
  </si>
  <si>
    <t>Tecnico de Apoyo de Evaluacion y Aprobación de Derechos de Aprovechamiento y Uso de la DD SCZ</t>
  </si>
  <si>
    <t>Profesional de Apoyo Juridico de Evaluacion y Aprobación de 
Derechos de Aprovechamiento y Uso</t>
  </si>
  <si>
    <t>Técnico de Apoyo de PFCF</t>
  </si>
  <si>
    <t>Responsable Jurídico de UOBT NUCLEO  San Ignacio de Velasco</t>
  </si>
  <si>
    <t>Técnico de Apoyo UOBT NUCLEO  San Ignacio de Velasco</t>
  </si>
  <si>
    <t>Técnico de Apoyo UOBT NUCLEO San Ignacio de Velasco</t>
  </si>
  <si>
    <t>Responsable de UOBT CONCEPCIÓN</t>
  </si>
  <si>
    <t>Técnico de Apoyo UOBT CONCEPCIÓN</t>
  </si>
  <si>
    <t>Responsable de UOBT NUCLEO GUARAYOS</t>
  </si>
  <si>
    <t>Responsable de UOBT</t>
  </si>
  <si>
    <t>Técnico de Apoyo UOBT</t>
  </si>
  <si>
    <t>Técnico de Apoyo UOBT NUCLEO -SAN JOSE</t>
  </si>
  <si>
    <t>Técnico de Apoyo UOBT NUCLEO</t>
  </si>
  <si>
    <t>Responsable de la UOBT</t>
  </si>
  <si>
    <t>Responsable de UOBT Camiri</t>
  </si>
  <si>
    <t>Chofer UOBT Camiri</t>
  </si>
  <si>
    <t>Director Departamental II</t>
  </si>
  <si>
    <t>Responsable de UOBT SAN BORJA</t>
  </si>
  <si>
    <t>Responsable Jurídico de UOBT</t>
  </si>
  <si>
    <t>Técnico de Apoyo UOBT SAN BORJA</t>
  </si>
  <si>
    <t>Técnico de Apoyo UOBT NUCLEO RURRENABAQUE</t>
  </si>
  <si>
    <t>Secretaria UOBT NUCLEO RIBERALTA</t>
  </si>
  <si>
    <t>Responsable Jurídico de UOBT NUCLEO</t>
  </si>
  <si>
    <t>DIRECTOR DEPARTAMENTAL DE PANDO</t>
  </si>
  <si>
    <t>Auxiliar</t>
  </si>
  <si>
    <t>Técnico de Apoyo de Unidad de Monitoreo de Información Geoespacial de la DD Pando</t>
  </si>
  <si>
    <t>Secretaria Dirección Departamental de La Paz</t>
  </si>
  <si>
    <t>Mensajero Dirección Departamental</t>
  </si>
  <si>
    <t>Sereno Dirección Departamental</t>
  </si>
  <si>
    <t>Responsable de Evaluación y Aprobación de Derechos de Aprovechamiento y Uso de la DDLPZ</t>
  </si>
  <si>
    <t>Responsable de la Unidad de Monitoreo de Informacion Geoespacial DD-LPZ.</t>
  </si>
  <si>
    <t>Técnico de Apoyo UOBT CARANAVI</t>
  </si>
  <si>
    <t>Técnico de Apoyo UOBT NUCLEO IXIAMAS</t>
  </si>
  <si>
    <t>Técnico de Apoyo UOBT Nucleo IXIAMAS</t>
  </si>
  <si>
    <t>Técnico de Apoyo de PFCF URUJARA (LA RINCONADA)</t>
  </si>
  <si>
    <t>Director Departamental</t>
  </si>
  <si>
    <t>Asistente Jurídico de Procesos Administrativos y Judiciales</t>
  </si>
  <si>
    <t>Responsable de UOBT  IVIRGARZAMA</t>
  </si>
  <si>
    <t>Técnico de Apoyo UOBT IVIRGARZAMA</t>
  </si>
  <si>
    <t>Director Departamental CHUQUISACA</t>
  </si>
  <si>
    <t>Responsable de UOBT NUCLEO</t>
  </si>
  <si>
    <t>Secretaria UOBT</t>
  </si>
  <si>
    <t>Secretaria UOBT NUCLEO</t>
  </si>
  <si>
    <t>Lic. José Luis Roca Añez</t>
  </si>
  <si>
    <t xml:space="preserve">Jefe Nacional de Administración </t>
  </si>
  <si>
    <t>Director General de Administración y Finanzas</t>
  </si>
  <si>
    <t>CONVOCATORIA ANPE</t>
  </si>
  <si>
    <t>Profesional Experto en Monitoreo y evaluacion Componente Restitucion de Bosques</t>
  </si>
  <si>
    <t>Profesional Experto SIG I Componente Restitucion de Bosques</t>
  </si>
  <si>
    <t>Profesional Experto SIG II Componente Restitucion de Bosques</t>
  </si>
  <si>
    <t>Profesional Experto SIG III Componente Restitucion de Bosques</t>
  </si>
  <si>
    <t>Profesional Experto SIG IV Componente Restitucion de Bosques</t>
  </si>
  <si>
    <t>Profesional de Apoyo SIG Componente Restitucion de Bosques</t>
  </si>
  <si>
    <t>Lic. Elias Ramon Alarcon Rojas</t>
  </si>
  <si>
    <t>Servios de Consultorias y Auditorias</t>
  </si>
  <si>
    <t>Gastos de funcionamiento</t>
  </si>
  <si>
    <t>Chuquisaca</t>
  </si>
  <si>
    <t>Gastos por Transferencias</t>
  </si>
  <si>
    <t>La Paz</t>
  </si>
  <si>
    <t>Cochabamba</t>
  </si>
  <si>
    <t>Tarija</t>
  </si>
  <si>
    <t>Santa Cruz</t>
  </si>
  <si>
    <t>Beni</t>
  </si>
  <si>
    <t>Pando</t>
  </si>
  <si>
    <t>FONABOSQUE</t>
  </si>
  <si>
    <t>Sucre</t>
  </si>
  <si>
    <t>Yotala</t>
  </si>
  <si>
    <t>Poroma</t>
  </si>
  <si>
    <t>Azurduy</t>
  </si>
  <si>
    <t>Tarvita</t>
  </si>
  <si>
    <t>Mojocoya</t>
  </si>
  <si>
    <t>Padilla</t>
  </si>
  <si>
    <t>Tomina</t>
  </si>
  <si>
    <t>Sopachuy</t>
  </si>
  <si>
    <t>El Villar</t>
  </si>
  <si>
    <t>Monteagudo</t>
  </si>
  <si>
    <t>Huacareta</t>
  </si>
  <si>
    <t>Tarabuco</t>
  </si>
  <si>
    <t>Yamparaez</t>
  </si>
  <si>
    <t>Villa Serrano</t>
  </si>
  <si>
    <t>Culpina</t>
  </si>
  <si>
    <t>Villa Vaca Guzman</t>
  </si>
  <si>
    <t>Huacaya</t>
  </si>
  <si>
    <t>Machareti</t>
  </si>
  <si>
    <t>Caranavi</t>
  </si>
  <si>
    <t>Inquisivi</t>
  </si>
  <si>
    <t>Guanay</t>
  </si>
  <si>
    <t>Apolo</t>
  </si>
  <si>
    <t>Palos Blancos</t>
  </si>
  <si>
    <t>La Asunta</t>
  </si>
  <si>
    <t>Ixiamas</t>
  </si>
  <si>
    <t>San Buenaventura</t>
  </si>
  <si>
    <t>Teoponte</t>
  </si>
  <si>
    <t>Alto BENI</t>
  </si>
  <si>
    <t>Quillacollo</t>
  </si>
  <si>
    <t>Sipe Sipe</t>
  </si>
  <si>
    <t>Tiquipaya</t>
  </si>
  <si>
    <t>Morochata</t>
  </si>
  <si>
    <t>Sacaba</t>
  </si>
  <si>
    <t>Colomi</t>
  </si>
  <si>
    <t>Villa Tunari</t>
  </si>
  <si>
    <t>Arbieto</t>
  </si>
  <si>
    <t>Pojo</t>
  </si>
  <si>
    <t>Chimore</t>
  </si>
  <si>
    <t>Puerto Villarroel</t>
  </si>
  <si>
    <t>Tiraque</t>
  </si>
  <si>
    <t>Entre Rios</t>
  </si>
  <si>
    <t>Shinaota</t>
  </si>
  <si>
    <t>Padcaya</t>
  </si>
  <si>
    <t>Yacuiba</t>
  </si>
  <si>
    <t>Carapari</t>
  </si>
  <si>
    <t>Villamontes</t>
  </si>
  <si>
    <t>San Lorenzo</t>
  </si>
  <si>
    <t>Cotoca</t>
  </si>
  <si>
    <t>Porongo</t>
  </si>
  <si>
    <t>La Guardia</t>
  </si>
  <si>
    <t>El Torno</t>
  </si>
  <si>
    <t>Warnes</t>
  </si>
  <si>
    <t>San Ignacio de Velasco</t>
  </si>
  <si>
    <t>San Miguel de Velasco</t>
  </si>
  <si>
    <t>San Rafael</t>
  </si>
  <si>
    <t>Buena Vista</t>
  </si>
  <si>
    <t>San Carlos</t>
  </si>
  <si>
    <t>Yapacani</t>
  </si>
  <si>
    <t>San Jose de Chiquitos</t>
  </si>
  <si>
    <t>Pailon</t>
  </si>
  <si>
    <t>Robore</t>
  </si>
  <si>
    <t>Portachuelo</t>
  </si>
  <si>
    <t>Santa Rosa del Sara</t>
  </si>
  <si>
    <t>Lagunillas</t>
  </si>
  <si>
    <t>Charagua</t>
  </si>
  <si>
    <t>Cabezas</t>
  </si>
  <si>
    <t>Cuevo</t>
  </si>
  <si>
    <t>Gutierrez</t>
  </si>
  <si>
    <t>Camiri</t>
  </si>
  <si>
    <t>Vallegrande</t>
  </si>
  <si>
    <t>Postrer Valle</t>
  </si>
  <si>
    <t>Samaipata</t>
  </si>
  <si>
    <t>Pampa Grande</t>
  </si>
  <si>
    <t>Montero</t>
  </si>
  <si>
    <t>Gral. Saavedra</t>
  </si>
  <si>
    <t>Mineros</t>
  </si>
  <si>
    <t>Concepción</t>
  </si>
  <si>
    <t>San Javier</t>
  </si>
  <si>
    <t>San Julian</t>
  </si>
  <si>
    <t>San Matías</t>
  </si>
  <si>
    <t>Puerto Suarez</t>
  </si>
  <si>
    <t>Guarayos</t>
  </si>
  <si>
    <t>Urubicha</t>
  </si>
  <si>
    <t>El Puente</t>
  </si>
  <si>
    <t>Okinawa 1</t>
  </si>
  <si>
    <t>San Antonio de Lomerio</t>
  </si>
  <si>
    <t>San Ramon</t>
  </si>
  <si>
    <t>El Carmen Rivero Torrez</t>
  </si>
  <si>
    <t>San Juan</t>
  </si>
  <si>
    <t>Fernandez Alonso</t>
  </si>
  <si>
    <t>San Pedro</t>
  </si>
  <si>
    <t>Cuatro Cañadas</t>
  </si>
  <si>
    <t>Colpa Belgica</t>
  </si>
  <si>
    <t>Trinidad</t>
  </si>
  <si>
    <t>Riberalta</t>
  </si>
  <si>
    <t>Guayaramerin</t>
  </si>
  <si>
    <t>Reyes</t>
  </si>
  <si>
    <t>Rurrenabaque</t>
  </si>
  <si>
    <t>San Borja</t>
  </si>
  <si>
    <t xml:space="preserve">Santa Rosa </t>
  </si>
  <si>
    <t>Santa Ana</t>
  </si>
  <si>
    <t xml:space="preserve">San Ignacio </t>
  </si>
  <si>
    <t>Loreto</t>
  </si>
  <si>
    <t>San Andres</t>
  </si>
  <si>
    <t>San Joaquin</t>
  </si>
  <si>
    <t>Magdalena</t>
  </si>
  <si>
    <t>Huacaraje</t>
  </si>
  <si>
    <t>Exaltacion</t>
  </si>
  <si>
    <t>Baures</t>
  </si>
  <si>
    <t>Cobija</t>
  </si>
  <si>
    <t>Porvenir</t>
  </si>
  <si>
    <t>Bolpebra</t>
  </si>
  <si>
    <t>Bella Flor</t>
  </si>
  <si>
    <t>Puerto Rico</t>
  </si>
  <si>
    <t>Filadelfia</t>
  </si>
  <si>
    <t>Puerto Gonzalo Moreno</t>
  </si>
  <si>
    <t>Sena</t>
  </si>
  <si>
    <t>Santa Rosa del Abuna</t>
  </si>
  <si>
    <t>Ingavi (Humaita)</t>
  </si>
  <si>
    <t>Nueva Esperanza</t>
  </si>
  <si>
    <t>Villa Nueva (Loma Alta)</t>
  </si>
  <si>
    <t>Santos Mercado</t>
  </si>
  <si>
    <t>AE9.10 AE9.11</t>
  </si>
  <si>
    <t>10 11</t>
  </si>
  <si>
    <t>T1
T2
T3</t>
  </si>
  <si>
    <t>Lic. Ricardo Elar Chavez Uriarte</t>
  </si>
  <si>
    <t>Encargado de Presupuestos</t>
  </si>
  <si>
    <t>Programa 33</t>
  </si>
  <si>
    <t>Programa 34</t>
  </si>
  <si>
    <t>Programa 35</t>
  </si>
  <si>
    <t>11220</t>
  </si>
  <si>
    <t>11310</t>
  </si>
  <si>
    <t>Bono de Frontera</t>
  </si>
  <si>
    <t>11400</t>
  </si>
  <si>
    <t>11600</t>
  </si>
  <si>
    <t>11700</t>
  </si>
  <si>
    <t>12100</t>
  </si>
  <si>
    <t>Personal Eventual</t>
  </si>
  <si>
    <t>13110</t>
  </si>
  <si>
    <t>Régimen de Corto Plazo (Salud)</t>
  </si>
  <si>
    <t>13120</t>
  </si>
  <si>
    <t>Régimen de Largo Plazo (Pensiones)</t>
  </si>
  <si>
    <t>13131</t>
  </si>
  <si>
    <t>Aporte Patronal Solidario 3%</t>
  </si>
  <si>
    <t>13200</t>
  </si>
  <si>
    <t>Aporte Patronal para Vivienda</t>
  </si>
  <si>
    <t>21100</t>
  </si>
  <si>
    <t>21200</t>
  </si>
  <si>
    <t>21300</t>
  </si>
  <si>
    <t>21400</t>
  </si>
  <si>
    <t>Telefonía</t>
  </si>
  <si>
    <t>21600</t>
  </si>
  <si>
    <t>Servicios de Internet y Otros</t>
  </si>
  <si>
    <t>22110</t>
  </si>
  <si>
    <t>Pasajes al Interior del País</t>
  </si>
  <si>
    <t>22120</t>
  </si>
  <si>
    <t>22210</t>
  </si>
  <si>
    <t>Viáticos  por viajes interior del país</t>
  </si>
  <si>
    <t>22220</t>
  </si>
  <si>
    <t>Viáticos  por viajes Exterior del país</t>
  </si>
  <si>
    <t>22300</t>
  </si>
  <si>
    <t>22500</t>
  </si>
  <si>
    <t>22600</t>
  </si>
  <si>
    <t>23100</t>
  </si>
  <si>
    <t>23200</t>
  </si>
  <si>
    <t>Alquiler de Equipos y Maquinaria</t>
  </si>
  <si>
    <t>23400</t>
  </si>
  <si>
    <t>24110</t>
  </si>
  <si>
    <t>Mantenimiento y Reparación de Inmuebles</t>
  </si>
  <si>
    <t>24120</t>
  </si>
  <si>
    <t>Mantenimiento y Reparación de Vehículos y Maquinaria y Equipos</t>
  </si>
  <si>
    <t>24130</t>
  </si>
  <si>
    <t xml:space="preserve">Mantenimiento y Reparación de Muebles y Enseres </t>
  </si>
  <si>
    <t>25220</t>
  </si>
  <si>
    <t>Consultores individuales de Línea</t>
  </si>
  <si>
    <t>Lavandería Limpieza e Higiene</t>
  </si>
  <si>
    <t>Servicios de Imprenta, fotocopiado y fotográficos</t>
  </si>
  <si>
    <t>25700</t>
  </si>
  <si>
    <t>Capacitacion del Personal</t>
  </si>
  <si>
    <t>25900</t>
  </si>
  <si>
    <t>26200</t>
  </si>
  <si>
    <t>26300</t>
  </si>
  <si>
    <t>26610</t>
  </si>
  <si>
    <t>Servicios Públicos</t>
  </si>
  <si>
    <t>26930</t>
  </si>
  <si>
    <t>Pago por trabajos dirigidos y pasantias</t>
  </si>
  <si>
    <t>26950</t>
  </si>
  <si>
    <t>Aguinaldo Esfuerzo por Bolivia</t>
  </si>
  <si>
    <t>26990</t>
  </si>
  <si>
    <t xml:space="preserve">Otros </t>
  </si>
  <si>
    <t>31110</t>
  </si>
  <si>
    <t>Gastos por Refrigerios al personal</t>
  </si>
  <si>
    <t>31120</t>
  </si>
  <si>
    <t>31300</t>
  </si>
  <si>
    <t>Productos Agrícolas, Pecuarios y Forestales</t>
  </si>
  <si>
    <t>32100</t>
  </si>
  <si>
    <t>32200</t>
  </si>
  <si>
    <t>Productos de Artes gráficas</t>
  </si>
  <si>
    <t>32500</t>
  </si>
  <si>
    <t>Periódicos y Boletines</t>
  </si>
  <si>
    <t>33100</t>
  </si>
  <si>
    <t>Hilados y Telas</t>
  </si>
  <si>
    <t>33200</t>
  </si>
  <si>
    <t>Confecciones Textiles</t>
  </si>
  <si>
    <t>Combustibles, lubricantes y derivados para consumo</t>
  </si>
  <si>
    <t>Llantas y Neumáticos</t>
  </si>
  <si>
    <t>Productos de Minerales no Metálicos y Plásticos</t>
  </si>
  <si>
    <t>Productos Metálicos</t>
  </si>
  <si>
    <t>39300</t>
  </si>
  <si>
    <t>Utensilios de Cocina y Comedor</t>
  </si>
  <si>
    <t>Otros Materiales y Suministros</t>
  </si>
  <si>
    <t>43500</t>
  </si>
  <si>
    <t xml:space="preserve">Equipo de Comunicación </t>
  </si>
  <si>
    <t>43700</t>
  </si>
  <si>
    <t>49100</t>
  </si>
  <si>
    <t>49900</t>
  </si>
  <si>
    <t>Otros Activos Fijos</t>
  </si>
  <si>
    <t>GASTOS DEVENGADOS NO PAGADOS</t>
  </si>
  <si>
    <t>66300</t>
  </si>
  <si>
    <t>Gastos No Pagados por Transferencias</t>
  </si>
  <si>
    <t>73100</t>
  </si>
  <si>
    <t>Transferencias corrientes al Organo Ejecutivo del Estado</t>
  </si>
  <si>
    <t>TASAS, REGALIAS Y TASAS</t>
  </si>
  <si>
    <t>85400</t>
  </si>
  <si>
    <t>Multas</t>
  </si>
  <si>
    <t>86100</t>
  </si>
  <si>
    <t>Patentes</t>
  </si>
  <si>
    <t>Programa 98</t>
  </si>
  <si>
    <t>Programa 99</t>
  </si>
  <si>
    <t>Responsable Nacional Planificación y Seguimiento</t>
  </si>
  <si>
    <t>Coordinador Nacional de Comunicación</t>
  </si>
  <si>
    <t xml:space="preserve">Profesional de Apoyo de la Unidad de Planificación </t>
  </si>
  <si>
    <t>Licenciatura en Ciencias Económicas y/o ramas afines.</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</si>
</sst>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_(* \(#,##0.00\);_(* &quot;-&quot;??_);_(@_)"/>
    <numFmt numFmtId="164" formatCode="dd/mm/yyyy;@"/>
    <numFmt numFmtId="165" formatCode="_(* #,##0_);_(* \(#,##0\);_(* &quot;-&quot;??_);_(@_)"/>
    <numFmt numFmtId="166" formatCode="mmm\-yyyy"/>
    <numFmt numFmtId="167" formatCode="_-* #,##0\ _P_t_s_-;\-* #,##0\ _P_t_s_-;_-* &quot;-&quot;??\ _P_t_s_-;_-@_-"/>
  </numFmts>
  <fonts count="72" x14ac:knownFonts="1">
    <font>
      <sz val="10"/>
      <name val="Arial"/>
    </font>
    <font>
      <sz val="11"/>
      <color theme="1"/>
      <name val="Calibri"/>
      <family val="2"/>
      <scheme val="minor"/>
    </font>
    <font>
      <sz val="11"/>
      <color theme="1"/>
      <name val="Calibri"/>
      <family val="2"/>
      <scheme val="minor"/>
    </font>
    <font>
      <sz val="10"/>
      <name val="Arial"/>
      <family val="2"/>
    </font>
    <font>
      <b/>
      <sz val="8"/>
      <name val="Arial"/>
      <family val="2"/>
    </font>
    <font>
      <b/>
      <sz val="10"/>
      <name val="Arial"/>
      <family val="2"/>
    </font>
    <font>
      <sz val="6"/>
      <name val="Arial"/>
      <family val="2"/>
    </font>
    <font>
      <sz val="8"/>
      <name val="Arial"/>
      <family val="2"/>
    </font>
    <font>
      <sz val="7"/>
      <name val="Arial"/>
      <family val="2"/>
    </font>
    <font>
      <sz val="10"/>
      <name val="Arial"/>
      <family val="2"/>
    </font>
    <font>
      <sz val="9"/>
      <name val="Arial"/>
      <family val="2"/>
    </font>
    <font>
      <sz val="12"/>
      <name val="Arial"/>
      <family val="2"/>
    </font>
    <font>
      <b/>
      <sz val="11"/>
      <name val="Arial"/>
      <family val="2"/>
    </font>
    <font>
      <b/>
      <sz val="9"/>
      <name val="Arial"/>
      <family val="2"/>
    </font>
    <font>
      <sz val="8"/>
      <name val="Arial"/>
      <family val="2"/>
    </font>
    <font>
      <sz val="8"/>
      <color indexed="56"/>
      <name val="Arial"/>
      <family val="2"/>
    </font>
    <font>
      <b/>
      <sz val="8"/>
      <color indexed="56"/>
      <name val="Arial"/>
      <family val="2"/>
    </font>
    <font>
      <sz val="10"/>
      <name val="Arial"/>
      <family val="2"/>
    </font>
    <font>
      <sz val="8"/>
      <name val="Arial"/>
      <family val="2"/>
    </font>
    <font>
      <b/>
      <sz val="8"/>
      <color indexed="56"/>
      <name val="Arial"/>
      <family val="2"/>
    </font>
    <font>
      <b/>
      <u/>
      <sz val="12"/>
      <color indexed="56"/>
      <name val="Arial Black"/>
      <family val="2"/>
    </font>
    <font>
      <b/>
      <sz val="11"/>
      <color indexed="56"/>
      <name val="Arial"/>
      <family val="2"/>
    </font>
    <font>
      <b/>
      <sz val="12"/>
      <color indexed="56"/>
      <name val="Arial"/>
      <family val="2"/>
    </font>
    <font>
      <b/>
      <sz val="16"/>
      <color indexed="56"/>
      <name val="Arial"/>
      <family val="2"/>
    </font>
    <font>
      <b/>
      <u/>
      <sz val="16"/>
      <color indexed="56"/>
      <name val="Arial"/>
      <family val="2"/>
    </font>
    <font>
      <sz val="11"/>
      <name val="Arial"/>
      <family val="2"/>
    </font>
    <font>
      <b/>
      <u/>
      <sz val="14"/>
      <color indexed="56"/>
      <name val="Arial Black"/>
      <family val="2"/>
    </font>
    <font>
      <b/>
      <sz val="7"/>
      <color indexed="56"/>
      <name val="Arial"/>
      <family val="2"/>
    </font>
    <font>
      <b/>
      <sz val="8"/>
      <color theme="0"/>
      <name val="Arial"/>
      <family val="2"/>
    </font>
    <font>
      <b/>
      <sz val="14"/>
      <name val="Arial"/>
      <family val="2"/>
    </font>
    <font>
      <sz val="8"/>
      <color theme="0"/>
      <name val="Arial"/>
      <family val="2"/>
    </font>
    <font>
      <b/>
      <sz val="9"/>
      <color theme="0"/>
      <name val="Arial"/>
      <family val="2"/>
    </font>
    <font>
      <b/>
      <sz val="10"/>
      <color theme="0"/>
      <name val="Arial"/>
      <family val="2"/>
    </font>
    <font>
      <b/>
      <u/>
      <sz val="12"/>
      <color theme="3"/>
      <name val="Arial"/>
      <family val="2"/>
    </font>
    <font>
      <sz val="10"/>
      <color theme="0"/>
      <name val="Arial"/>
      <family val="2"/>
    </font>
    <font>
      <b/>
      <sz val="8"/>
      <color theme="3"/>
      <name val="Arial"/>
      <family val="2"/>
    </font>
    <font>
      <b/>
      <sz val="16"/>
      <color theme="3"/>
      <name val="Arial"/>
      <family val="2"/>
    </font>
    <font>
      <b/>
      <u/>
      <sz val="16"/>
      <color theme="3"/>
      <name val="Arial"/>
      <family val="2"/>
    </font>
    <font>
      <b/>
      <sz val="8"/>
      <color rgb="FFFF0000"/>
      <name val="Arial"/>
      <family val="2"/>
    </font>
    <font>
      <sz val="10"/>
      <color rgb="FFFF0000"/>
      <name val="Arial"/>
      <family val="2"/>
    </font>
    <font>
      <b/>
      <sz val="18"/>
      <color theme="0" tint="-4.9989318521683403E-2"/>
      <name val="Arial"/>
      <family val="2"/>
    </font>
    <font>
      <b/>
      <sz val="11"/>
      <color theme="2" tint="-0.89999084444715716"/>
      <name val="Arial"/>
      <family val="2"/>
    </font>
    <font>
      <b/>
      <sz val="12"/>
      <color theme="0"/>
      <name val="Arial"/>
      <family val="2"/>
    </font>
    <font>
      <b/>
      <sz val="11"/>
      <color theme="1"/>
      <name val="Arial"/>
      <family val="2"/>
    </font>
    <font>
      <sz val="6"/>
      <color indexed="56"/>
      <name val="Arial"/>
      <family val="2"/>
    </font>
    <font>
      <b/>
      <sz val="7"/>
      <name val="Arial"/>
      <family val="2"/>
    </font>
    <font>
      <b/>
      <u/>
      <sz val="16"/>
      <color indexed="56"/>
      <name val="Arial Black"/>
      <family val="2"/>
    </font>
    <font>
      <b/>
      <u/>
      <sz val="18"/>
      <color indexed="56"/>
      <name val="Arial Black"/>
      <family val="2"/>
    </font>
    <font>
      <b/>
      <sz val="16"/>
      <name val="Arial"/>
      <family val="2"/>
    </font>
    <font>
      <b/>
      <sz val="11"/>
      <color theme="0"/>
      <name val="Arial"/>
      <family val="2"/>
    </font>
    <font>
      <sz val="10"/>
      <name val="Arial"/>
      <family val="2"/>
    </font>
    <font>
      <sz val="11"/>
      <color rgb="FFFF0000"/>
      <name val="Arial"/>
      <family val="2"/>
    </font>
    <font>
      <sz val="11"/>
      <color theme="1"/>
      <name val="Arial"/>
      <family val="2"/>
    </font>
    <font>
      <i/>
      <sz val="11"/>
      <name val="Arial"/>
      <family val="2"/>
    </font>
    <font>
      <sz val="11"/>
      <color theme="0"/>
      <name val="Arial"/>
      <family val="2"/>
    </font>
    <font>
      <b/>
      <u/>
      <sz val="11"/>
      <color indexed="56"/>
      <name val="Arial"/>
      <family val="2"/>
    </font>
    <font>
      <b/>
      <sz val="11"/>
      <color theme="3"/>
      <name val="Arial"/>
      <family val="2"/>
    </font>
    <font>
      <b/>
      <sz val="11"/>
      <color rgb="FF000000"/>
      <name val="Arial"/>
      <family val="2"/>
    </font>
    <font>
      <sz val="11"/>
      <name val="Calibri"/>
      <family val="2"/>
      <scheme val="minor"/>
    </font>
    <font>
      <sz val="12"/>
      <name val="Garamond"/>
      <family val="1"/>
    </font>
    <font>
      <sz val="9"/>
      <color indexed="81"/>
      <name val="Tahoma"/>
      <family val="2"/>
    </font>
    <font>
      <b/>
      <sz val="9"/>
      <color indexed="81"/>
      <name val="Tahoma"/>
      <family val="2"/>
    </font>
    <font>
      <b/>
      <sz val="11"/>
      <color theme="5"/>
      <name val="Arial"/>
      <family val="2"/>
    </font>
    <font>
      <sz val="11"/>
      <color indexed="8"/>
      <name val="Arial"/>
      <family val="2"/>
    </font>
    <font>
      <b/>
      <sz val="11"/>
      <color indexed="8"/>
      <name val="Arial"/>
      <family val="2"/>
    </font>
    <font>
      <sz val="8"/>
      <color rgb="FFFF0000"/>
      <name val="Arial"/>
      <family val="2"/>
    </font>
    <font>
      <b/>
      <sz val="13"/>
      <name val="Arial"/>
      <family val="2"/>
    </font>
    <font>
      <sz val="13"/>
      <name val="Arial"/>
      <family val="2"/>
    </font>
    <font>
      <b/>
      <sz val="13"/>
      <color theme="0"/>
      <name val="Arial"/>
      <family val="2"/>
    </font>
    <font>
      <b/>
      <sz val="10.5"/>
      <name val="Arial"/>
      <family val="2"/>
    </font>
    <font>
      <sz val="7"/>
      <color theme="0"/>
      <name val="Arial"/>
      <family val="2"/>
    </font>
    <font>
      <sz val="11"/>
      <color indexed="56"/>
      <name val="Arial"/>
      <family val="2"/>
    </font>
  </fonts>
  <fills count="21">
    <fill>
      <patternFill patternType="none"/>
    </fill>
    <fill>
      <patternFill patternType="gray125"/>
    </fill>
    <fill>
      <patternFill patternType="solid">
        <fgColor indexed="9"/>
        <bgColor indexed="64"/>
      </patternFill>
    </fill>
    <fill>
      <patternFill patternType="solid">
        <fgColor theme="6" tint="0.39997558519241921"/>
        <bgColor indexed="64"/>
      </patternFill>
    </fill>
    <fill>
      <patternFill patternType="solid">
        <fgColor theme="0"/>
        <bgColor indexed="64"/>
      </patternFill>
    </fill>
    <fill>
      <patternFill patternType="solid">
        <fgColor theme="3" tint="-0.499984740745262"/>
        <bgColor indexed="64"/>
      </patternFill>
    </fill>
    <fill>
      <patternFill patternType="solid">
        <fgColor theme="2" tint="-9.9978637043366805E-2"/>
        <bgColor indexed="64"/>
      </patternFill>
    </fill>
    <fill>
      <patternFill patternType="solid">
        <fgColor theme="2"/>
        <bgColor indexed="64"/>
      </patternFill>
    </fill>
    <fill>
      <patternFill patternType="solid">
        <fgColor theme="3" tint="-0.249977111117893"/>
        <bgColor indexed="64"/>
      </patternFill>
    </fill>
    <fill>
      <patternFill patternType="solid">
        <fgColor theme="6" tint="-0.249977111117893"/>
        <bgColor indexed="64"/>
      </patternFill>
    </fill>
    <fill>
      <patternFill patternType="solid">
        <fgColor theme="2" tint="-0.499984740745262"/>
        <bgColor indexed="64"/>
      </patternFill>
    </fill>
    <fill>
      <patternFill patternType="solid">
        <fgColor theme="4" tint="-0.499984740745262"/>
        <bgColor indexed="64"/>
      </patternFill>
    </fill>
    <fill>
      <patternFill patternType="solid">
        <fgColor theme="3" tint="0.79998168889431442"/>
        <bgColor indexed="64"/>
      </patternFill>
    </fill>
    <fill>
      <patternFill patternType="solid">
        <fgColor theme="4"/>
        <bgColor indexed="64"/>
      </patternFill>
    </fill>
    <fill>
      <patternFill patternType="solid">
        <fgColor theme="3"/>
        <bgColor indexed="64"/>
      </patternFill>
    </fill>
    <fill>
      <patternFill patternType="solid">
        <fgColor theme="3" tint="0.59999389629810485"/>
        <bgColor indexed="64"/>
      </patternFill>
    </fill>
    <fill>
      <patternFill patternType="solid">
        <fgColor theme="4" tint="-0.249977111117893"/>
        <bgColor indexed="64"/>
      </patternFill>
    </fill>
    <fill>
      <patternFill patternType="solid">
        <fgColor rgb="FFFFFFFF"/>
        <bgColor indexed="64"/>
      </patternFill>
    </fill>
    <fill>
      <patternFill patternType="solid">
        <fgColor theme="3" tint="0.39997558519241921"/>
        <bgColor indexed="64"/>
      </patternFill>
    </fill>
    <fill>
      <patternFill patternType="solid">
        <fgColor theme="0" tint="-4.9989318521683403E-2"/>
        <bgColor indexed="64"/>
      </patternFill>
    </fill>
    <fill>
      <patternFill patternType="solid">
        <fgColor rgb="FFFFFFFF"/>
        <bgColor rgb="FF000000"/>
      </patternFill>
    </fill>
  </fills>
  <borders count="114">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right/>
      <top/>
      <bottom style="double">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style="medium">
        <color indexed="64"/>
      </bottom>
      <diagonal/>
    </border>
    <border>
      <left/>
      <right style="thin">
        <color indexed="64"/>
      </right>
      <top style="thin">
        <color indexed="64"/>
      </top>
      <bottom/>
      <diagonal/>
    </border>
    <border>
      <left/>
      <right/>
      <top/>
      <bottom style="medium">
        <color indexed="64"/>
      </bottom>
      <diagonal/>
    </border>
    <border>
      <left/>
      <right style="thin">
        <color indexed="64"/>
      </right>
      <top style="medium">
        <color indexed="64"/>
      </top>
      <bottom style="thin">
        <color indexed="64"/>
      </bottom>
      <diagonal/>
    </border>
    <border>
      <left/>
      <right/>
      <top style="medium">
        <color indexed="64"/>
      </top>
      <bottom/>
      <diagonal/>
    </border>
    <border>
      <left style="thin">
        <color indexed="64"/>
      </left>
      <right/>
      <top/>
      <bottom/>
      <diagonal/>
    </border>
    <border>
      <left style="medium">
        <color indexed="64"/>
      </left>
      <right/>
      <top/>
      <bottom/>
      <diagonal/>
    </border>
    <border>
      <left style="medium">
        <color theme="0"/>
      </left>
      <right style="medium">
        <color theme="0"/>
      </right>
      <top style="medium">
        <color theme="0"/>
      </top>
      <bottom style="medium">
        <color theme="0"/>
      </bottom>
      <diagonal/>
    </border>
    <border>
      <left style="medium">
        <color theme="0"/>
      </left>
      <right style="medium">
        <color theme="0"/>
      </right>
      <top style="medium">
        <color theme="0"/>
      </top>
      <bottom/>
      <diagonal/>
    </border>
    <border>
      <left style="medium">
        <color theme="0"/>
      </left>
      <right style="medium">
        <color indexed="64"/>
      </right>
      <top style="medium">
        <color theme="0"/>
      </top>
      <bottom/>
      <diagonal/>
    </border>
    <border>
      <left style="medium">
        <color indexed="64"/>
      </left>
      <right style="medium">
        <color theme="0"/>
      </right>
      <top style="medium">
        <color indexed="64"/>
      </top>
      <bottom style="medium">
        <color theme="0"/>
      </bottom>
      <diagonal/>
    </border>
    <border>
      <left style="medium">
        <color theme="0"/>
      </left>
      <right style="medium">
        <color theme="0"/>
      </right>
      <top style="medium">
        <color indexed="64"/>
      </top>
      <bottom style="medium">
        <color theme="0"/>
      </bottom>
      <diagonal/>
    </border>
    <border>
      <left style="medium">
        <color theme="0"/>
      </left>
      <right style="medium">
        <color indexed="64"/>
      </right>
      <top style="medium">
        <color indexed="64"/>
      </top>
      <bottom style="medium">
        <color theme="0"/>
      </bottom>
      <diagonal/>
    </border>
    <border>
      <left style="medium">
        <color theme="0"/>
      </left>
      <right style="medium">
        <color indexed="64"/>
      </right>
      <top style="medium">
        <color theme="0"/>
      </top>
      <bottom style="medium">
        <color theme="0"/>
      </bottom>
      <diagonal/>
    </border>
    <border>
      <left/>
      <right style="thin">
        <color indexed="64"/>
      </right>
      <top/>
      <bottom/>
      <diagonal/>
    </border>
    <border>
      <left/>
      <right style="medium">
        <color indexed="64"/>
      </right>
      <top/>
      <bottom style="medium">
        <color indexed="64"/>
      </bottom>
      <diagonal/>
    </border>
    <border>
      <left style="medium">
        <color theme="0"/>
      </left>
      <right style="medium">
        <color theme="0"/>
      </right>
      <top style="medium">
        <color indexed="64"/>
      </top>
      <bottom/>
      <diagonal/>
    </border>
    <border>
      <left style="medium">
        <color theme="0"/>
      </left>
      <right/>
      <top style="medium">
        <color theme="0"/>
      </top>
      <bottom style="medium">
        <color theme="0"/>
      </bottom>
      <diagonal/>
    </border>
    <border>
      <left style="medium">
        <color indexed="64"/>
      </left>
      <right/>
      <top/>
      <bottom style="medium">
        <color indexed="64"/>
      </bottom>
      <diagonal/>
    </border>
    <border>
      <left/>
      <right style="medium">
        <color indexed="64"/>
      </right>
      <top/>
      <bottom/>
      <diagonal/>
    </border>
    <border>
      <left style="medium">
        <color theme="0"/>
      </left>
      <right/>
      <top style="medium">
        <color indexed="64"/>
      </top>
      <bottom style="medium">
        <color theme="0"/>
      </bottom>
      <diagonal/>
    </border>
    <border>
      <left/>
      <right/>
      <top style="medium">
        <color indexed="64"/>
      </top>
      <bottom style="medium">
        <color theme="0"/>
      </bottom>
      <diagonal/>
    </border>
    <border>
      <left/>
      <right style="medium">
        <color indexed="64"/>
      </right>
      <top style="medium">
        <color indexed="64"/>
      </top>
      <bottom style="medium">
        <color theme="0"/>
      </bottom>
      <diagonal/>
    </border>
    <border>
      <left style="medium">
        <color theme="0"/>
      </left>
      <right style="medium">
        <color theme="0"/>
      </right>
      <top/>
      <bottom style="thin">
        <color indexed="64"/>
      </bottom>
      <diagonal/>
    </border>
    <border>
      <left/>
      <right style="thin">
        <color theme="6" tint="-0.24994659260841701"/>
      </right>
      <top/>
      <bottom/>
      <diagonal/>
    </border>
    <border>
      <left style="thin">
        <color theme="2" tint="-0.499984740745262"/>
      </left>
      <right/>
      <top style="hair">
        <color theme="2" tint="-0.499984740745262"/>
      </top>
      <bottom style="hair">
        <color theme="2" tint="-0.499984740745262"/>
      </bottom>
      <diagonal/>
    </border>
    <border>
      <left/>
      <right/>
      <top style="hair">
        <color theme="2" tint="-0.499984740745262"/>
      </top>
      <bottom style="hair">
        <color theme="2" tint="-0.499984740745262"/>
      </bottom>
      <diagonal/>
    </border>
    <border>
      <left/>
      <right style="thin">
        <color theme="2" tint="-0.499984740745262"/>
      </right>
      <top/>
      <bottom/>
      <diagonal/>
    </border>
    <border>
      <left/>
      <right style="thin">
        <color theme="2" tint="-0.24994659260841701"/>
      </right>
      <top/>
      <bottom/>
      <diagonal/>
    </border>
    <border>
      <left style="medium">
        <color indexed="64"/>
      </left>
      <right/>
      <top style="medium">
        <color indexed="64"/>
      </top>
      <bottom style="thin">
        <color indexed="23"/>
      </bottom>
      <diagonal/>
    </border>
    <border>
      <left/>
      <right/>
      <top style="medium">
        <color indexed="64"/>
      </top>
      <bottom style="thin">
        <color indexed="23"/>
      </bottom>
      <diagonal/>
    </border>
    <border>
      <left/>
      <right style="medium">
        <color indexed="64"/>
      </right>
      <top style="medium">
        <color indexed="64"/>
      </top>
      <bottom style="thin">
        <color indexed="23"/>
      </bottom>
      <diagonal/>
    </border>
    <border>
      <left/>
      <right style="thin">
        <color theme="2" tint="-0.499984740745262"/>
      </right>
      <top/>
      <bottom style="thin">
        <color indexed="64"/>
      </bottom>
      <diagonal/>
    </border>
    <border>
      <left style="thin">
        <color theme="2" tint="-0.499984740745262"/>
      </left>
      <right/>
      <top style="hair">
        <color theme="2" tint="-0.499984740745262"/>
      </top>
      <bottom style="thin">
        <color indexed="64"/>
      </bottom>
      <diagonal/>
    </border>
    <border>
      <left/>
      <right/>
      <top style="hair">
        <color theme="2" tint="-0.499984740745262"/>
      </top>
      <bottom style="thin">
        <color indexed="64"/>
      </bottom>
      <diagonal/>
    </border>
    <border>
      <left/>
      <right style="thin">
        <color theme="6" tint="-0.24994659260841701"/>
      </right>
      <top/>
      <bottom style="thin">
        <color indexed="64"/>
      </bottom>
      <diagonal/>
    </border>
    <border>
      <left/>
      <right/>
      <top style="medium">
        <color theme="0"/>
      </top>
      <bottom style="medium">
        <color theme="0"/>
      </bottom>
      <diagonal/>
    </border>
    <border>
      <left/>
      <right style="medium">
        <color theme="0"/>
      </right>
      <top style="medium">
        <color theme="0"/>
      </top>
      <bottom style="medium">
        <color theme="0"/>
      </bottom>
      <diagonal/>
    </border>
    <border>
      <left style="medium">
        <color theme="0"/>
      </left>
      <right/>
      <top style="medium">
        <color theme="0"/>
      </top>
      <bottom/>
      <diagonal/>
    </border>
    <border>
      <left/>
      <right style="medium">
        <color theme="0"/>
      </right>
      <top style="medium">
        <color theme="0"/>
      </top>
      <bottom/>
      <diagonal/>
    </border>
    <border>
      <left/>
      <right style="medium">
        <color theme="0"/>
      </right>
      <top style="medium">
        <color indexed="64"/>
      </top>
      <bottom style="medium">
        <color theme="0"/>
      </bottom>
      <diagonal/>
    </border>
    <border>
      <left style="medium">
        <color theme="0"/>
      </left>
      <right/>
      <top style="medium">
        <color indexed="64"/>
      </top>
      <bottom/>
      <diagonal/>
    </border>
    <border>
      <left/>
      <right style="medium">
        <color theme="0"/>
      </right>
      <top style="medium">
        <color indexed="64"/>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theme="0"/>
      </left>
      <right style="medium">
        <color theme="0"/>
      </right>
      <top/>
      <bottom/>
      <diagonal/>
    </border>
    <border>
      <left/>
      <right style="thin">
        <color theme="6" tint="-0.24994659260841701"/>
      </right>
      <top style="thin">
        <color indexed="64"/>
      </top>
      <bottom/>
      <diagonal/>
    </border>
    <border>
      <left style="thin">
        <color theme="2" tint="-0.499984740745262"/>
      </left>
      <right/>
      <top style="thin">
        <color indexed="64"/>
      </top>
      <bottom style="hair">
        <color theme="2" tint="-0.499984740745262"/>
      </bottom>
      <diagonal/>
    </border>
    <border>
      <left/>
      <right/>
      <top style="thin">
        <color indexed="64"/>
      </top>
      <bottom style="hair">
        <color theme="2" tint="-0.499984740745262"/>
      </bottom>
      <diagonal/>
    </border>
    <border>
      <left style="medium">
        <color theme="0"/>
      </left>
      <right/>
      <top/>
      <bottom/>
      <diagonal/>
    </border>
    <border>
      <left/>
      <right style="medium">
        <color theme="0"/>
      </right>
      <top/>
      <bottom/>
      <diagonal/>
    </border>
    <border>
      <left/>
      <right style="medium">
        <color indexed="64"/>
      </right>
      <top style="medium">
        <color indexed="64"/>
      </top>
      <bottom/>
      <diagonal/>
    </border>
    <border>
      <left/>
      <right style="medium">
        <color indexed="64"/>
      </right>
      <top/>
      <bottom style="medium">
        <color theme="0"/>
      </bottom>
      <diagonal/>
    </border>
    <border>
      <left style="medium">
        <color indexed="64"/>
      </left>
      <right/>
      <top/>
      <bottom style="medium">
        <color theme="0"/>
      </bottom>
      <diagonal/>
    </border>
    <border>
      <left style="medium">
        <color indexed="64"/>
      </left>
      <right/>
      <top style="medium">
        <color theme="0"/>
      </top>
      <bottom/>
      <diagonal/>
    </border>
    <border>
      <left/>
      <right/>
      <top style="medium">
        <color theme="0"/>
      </top>
      <bottom/>
      <diagonal/>
    </border>
    <border>
      <left style="medium">
        <color indexed="64"/>
      </left>
      <right/>
      <top style="medium">
        <color theme="0"/>
      </top>
      <bottom style="medium">
        <color theme="0"/>
      </bottom>
      <diagonal/>
    </border>
    <border>
      <left style="medium">
        <color indexed="64"/>
      </left>
      <right/>
      <top style="medium">
        <color indexed="64"/>
      </top>
      <bottom style="medium">
        <color theme="0"/>
      </bottom>
      <diagonal/>
    </border>
    <border>
      <left/>
      <right style="medium">
        <color indexed="64"/>
      </right>
      <top style="medium">
        <color theme="0"/>
      </top>
      <bottom/>
      <diagonal/>
    </border>
    <border>
      <left style="medium">
        <color theme="0"/>
      </left>
      <right style="medium">
        <color indexed="64"/>
      </right>
      <top/>
      <bottom/>
      <diagonal/>
    </border>
    <border>
      <left style="thin">
        <color theme="2" tint="-0.24994659260841701"/>
      </left>
      <right/>
      <top style="thin">
        <color indexed="23"/>
      </top>
      <bottom/>
      <diagonal/>
    </border>
    <border>
      <left/>
      <right/>
      <top style="thin">
        <color indexed="23"/>
      </top>
      <bottom/>
      <diagonal/>
    </border>
    <border>
      <left/>
      <right style="medium">
        <color indexed="64"/>
      </right>
      <top style="thin">
        <color indexed="23"/>
      </top>
      <bottom/>
      <diagonal/>
    </border>
    <border>
      <left style="thin">
        <color indexed="64"/>
      </left>
      <right style="thin">
        <color indexed="64"/>
      </right>
      <top/>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style="medium">
        <color theme="0"/>
      </left>
      <right style="thin">
        <color indexed="64"/>
      </right>
      <top style="medium">
        <color indexed="64"/>
      </top>
      <bottom style="medium">
        <color theme="0"/>
      </bottom>
      <diagonal/>
    </border>
    <border>
      <left/>
      <right style="thin">
        <color indexed="64"/>
      </right>
      <top style="medium">
        <color theme="0"/>
      </top>
      <bottom/>
      <diagonal/>
    </border>
    <border>
      <left/>
      <right style="thin">
        <color indexed="64"/>
      </right>
      <top/>
      <bottom style="medium">
        <color theme="0"/>
      </bottom>
      <diagonal/>
    </border>
    <border>
      <left style="medium">
        <color theme="0"/>
      </left>
      <right style="thin">
        <color indexed="64"/>
      </right>
      <top style="medium">
        <color theme="0"/>
      </top>
      <bottom/>
      <diagonal/>
    </border>
    <border>
      <left/>
      <right style="thin">
        <color indexed="64"/>
      </right>
      <top style="thin">
        <color indexed="64"/>
      </top>
      <bottom style="hair">
        <color theme="2" tint="-0.499984740745262"/>
      </bottom>
      <diagonal/>
    </border>
    <border>
      <left style="thin">
        <color indexed="64"/>
      </left>
      <right/>
      <top style="thin">
        <color indexed="64"/>
      </top>
      <bottom style="hair">
        <color theme="2" tint="-0.499984740745262"/>
      </bottom>
      <diagonal/>
    </border>
    <border>
      <left style="thin">
        <color indexed="64"/>
      </left>
      <right style="medium">
        <color theme="0"/>
      </right>
      <top style="thin">
        <color indexed="64"/>
      </top>
      <bottom style="medium">
        <color theme="0"/>
      </bottom>
      <diagonal/>
    </border>
    <border>
      <left style="medium">
        <color theme="0"/>
      </left>
      <right style="medium">
        <color theme="0"/>
      </right>
      <top style="thin">
        <color indexed="64"/>
      </top>
      <bottom style="medium">
        <color theme="0"/>
      </bottom>
      <diagonal/>
    </border>
    <border>
      <left style="medium">
        <color theme="0"/>
      </left>
      <right/>
      <top style="thin">
        <color indexed="64"/>
      </top>
      <bottom/>
      <diagonal/>
    </border>
    <border>
      <left/>
      <right style="medium">
        <color theme="0"/>
      </right>
      <top style="thin">
        <color indexed="64"/>
      </top>
      <bottom/>
      <diagonal/>
    </border>
    <border>
      <left style="medium">
        <color theme="0"/>
      </left>
      <right/>
      <top style="thin">
        <color indexed="64"/>
      </top>
      <bottom style="medium">
        <color theme="0"/>
      </bottom>
      <diagonal/>
    </border>
    <border>
      <left/>
      <right/>
      <top style="thin">
        <color indexed="64"/>
      </top>
      <bottom style="medium">
        <color theme="0"/>
      </bottom>
      <diagonal/>
    </border>
    <border>
      <left/>
      <right style="medium">
        <color theme="0"/>
      </right>
      <top style="thin">
        <color indexed="64"/>
      </top>
      <bottom style="medium">
        <color theme="0"/>
      </bottom>
      <diagonal/>
    </border>
    <border>
      <left style="medium">
        <color theme="0"/>
      </left>
      <right style="thin">
        <color indexed="64"/>
      </right>
      <top style="thin">
        <color indexed="64"/>
      </top>
      <bottom style="medium">
        <color theme="0"/>
      </bottom>
      <diagonal/>
    </border>
    <border>
      <left style="thin">
        <color indexed="64"/>
      </left>
      <right style="medium">
        <color theme="0"/>
      </right>
      <top style="medium">
        <color theme="0"/>
      </top>
      <bottom style="medium">
        <color theme="0"/>
      </bottom>
      <diagonal/>
    </border>
    <border>
      <left style="medium">
        <color theme="0"/>
      </left>
      <right style="thin">
        <color indexed="64"/>
      </right>
      <top style="medium">
        <color theme="0"/>
      </top>
      <bottom style="medium">
        <color theme="0"/>
      </bottom>
      <diagonal/>
    </border>
    <border>
      <left style="thin">
        <color indexed="64"/>
      </left>
      <right style="medium">
        <color theme="0"/>
      </right>
      <top style="medium">
        <color theme="0"/>
      </top>
      <bottom/>
      <diagonal/>
    </border>
    <border>
      <left style="thin">
        <color theme="0"/>
      </left>
      <right/>
      <top/>
      <bottom/>
      <diagonal/>
    </border>
    <border>
      <left style="thin">
        <color indexed="64"/>
      </left>
      <right/>
      <top/>
      <bottom style="medium">
        <color theme="0"/>
      </bottom>
      <diagonal/>
    </border>
    <border>
      <left style="thin">
        <color indexed="64"/>
      </left>
      <right/>
      <top style="medium">
        <color theme="0"/>
      </top>
      <bottom/>
      <diagonal/>
    </border>
    <border>
      <left style="medium">
        <color theme="0"/>
      </left>
      <right style="thin">
        <color indexed="64"/>
      </right>
      <top/>
      <bottom/>
      <diagonal/>
    </border>
    <border>
      <left/>
      <right/>
      <top style="thin">
        <color indexed="64"/>
      </top>
      <bottom style="medium">
        <color indexed="64"/>
      </bottom>
      <diagonal/>
    </border>
    <border>
      <left style="thin">
        <color theme="0"/>
      </left>
      <right/>
      <top/>
      <bottom style="thin">
        <color indexed="64"/>
      </bottom>
      <diagonal/>
    </border>
    <border>
      <left/>
      <right style="thin">
        <color theme="0"/>
      </right>
      <top/>
      <bottom style="thin">
        <color indexed="64"/>
      </bottom>
      <diagonal/>
    </border>
    <border>
      <left style="thin">
        <color theme="0"/>
      </left>
      <right/>
      <top style="thin">
        <color indexed="64"/>
      </top>
      <bottom style="thin">
        <color indexed="64"/>
      </bottom>
      <diagonal/>
    </border>
    <border>
      <left/>
      <right style="thin">
        <color theme="0"/>
      </right>
      <top style="thin">
        <color indexed="64"/>
      </top>
      <bottom style="thin">
        <color indexed="64"/>
      </bottom>
      <diagonal/>
    </border>
  </borders>
  <cellStyleXfs count="22">
    <xf numFmtId="0" fontId="0" fillId="0" borderId="0"/>
    <xf numFmtId="43" fontId="3" fillId="0" borderId="0" applyFont="0" applyFill="0" applyBorder="0" applyAlignment="0" applyProtection="0"/>
    <xf numFmtId="0" fontId="3" fillId="0" borderId="0"/>
    <xf numFmtId="0" fontId="9" fillId="0" borderId="0"/>
    <xf numFmtId="0" fontId="9" fillId="0" borderId="0"/>
    <xf numFmtId="0" fontId="9" fillId="0" borderId="0"/>
    <xf numFmtId="0" fontId="9" fillId="0" borderId="0"/>
    <xf numFmtId="0" fontId="9" fillId="0" borderId="0"/>
    <xf numFmtId="0" fontId="9" fillId="0" borderId="0"/>
    <xf numFmtId="0" fontId="3" fillId="0" borderId="0"/>
    <xf numFmtId="9" fontId="17" fillId="0" borderId="0" applyFont="0" applyFill="0" applyBorder="0" applyAlignment="0" applyProtection="0"/>
    <xf numFmtId="0" fontId="2" fillId="0" borderId="0"/>
    <xf numFmtId="0" fontId="3" fillId="0" borderId="0"/>
    <xf numFmtId="9" fontId="50"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59" fillId="0" borderId="0"/>
    <xf numFmtId="0" fontId="1" fillId="0" borderId="0"/>
    <xf numFmtId="0" fontId="1" fillId="0" borderId="0"/>
    <xf numFmtId="43" fontId="1" fillId="0" borderId="0" applyFont="0" applyFill="0" applyBorder="0" applyAlignment="0" applyProtection="0"/>
  </cellStyleXfs>
  <cellXfs count="1088">
    <xf numFmtId="0" fontId="0" fillId="0" borderId="0" xfId="0"/>
    <xf numFmtId="0" fontId="7" fillId="0" borderId="0" xfId="0" applyFont="1" applyAlignment="1" applyProtection="1">
      <alignment vertical="top"/>
    </xf>
    <xf numFmtId="0" fontId="7" fillId="0" borderId="0" xfId="0" applyFont="1" applyBorder="1" applyAlignment="1" applyProtection="1">
      <alignment vertical="top"/>
    </xf>
    <xf numFmtId="0" fontId="7" fillId="0" borderId="0" xfId="0" applyFont="1"/>
    <xf numFmtId="0" fontId="7" fillId="0" borderId="0" xfId="0" applyFont="1" applyAlignment="1">
      <alignment horizontal="justify" wrapText="1"/>
    </xf>
    <xf numFmtId="0" fontId="7" fillId="0" borderId="0" xfId="0" applyFont="1" applyAlignment="1" applyProtection="1">
      <alignment horizontal="justify" vertical="top" wrapText="1"/>
    </xf>
    <xf numFmtId="0" fontId="15" fillId="0" borderId="0" xfId="0" quotePrefix="1" applyFont="1" applyBorder="1" applyAlignment="1" applyProtection="1">
      <alignment vertical="top"/>
    </xf>
    <xf numFmtId="0" fontId="15" fillId="0" borderId="0" xfId="0" applyFont="1" applyBorder="1" applyAlignment="1" applyProtection="1">
      <alignment horizontal="justify" vertical="top" wrapText="1"/>
      <protection locked="0"/>
    </xf>
    <xf numFmtId="0" fontId="7" fillId="0" borderId="0" xfId="0" applyFont="1" applyAlignment="1">
      <alignment horizontal="center" vertical="center"/>
    </xf>
    <xf numFmtId="0" fontId="4" fillId="0" borderId="0" xfId="0" applyFont="1" applyBorder="1" applyAlignment="1" applyProtection="1">
      <alignment vertical="top"/>
      <protection locked="0"/>
    </xf>
    <xf numFmtId="0" fontId="7" fillId="0" borderId="0" xfId="0" applyFont="1" applyBorder="1"/>
    <xf numFmtId="0" fontId="11" fillId="0" borderId="0" xfId="0" applyFont="1" applyProtection="1"/>
    <xf numFmtId="0" fontId="20" fillId="0" borderId="0" xfId="0" applyFont="1" applyBorder="1" applyAlignment="1" applyProtection="1">
      <alignment vertical="center"/>
    </xf>
    <xf numFmtId="0" fontId="20" fillId="0" borderId="10" xfId="0" applyFont="1" applyBorder="1" applyAlignment="1" applyProtection="1">
      <alignment vertical="center"/>
    </xf>
    <xf numFmtId="0" fontId="7" fillId="0" borderId="0" xfId="2" applyFont="1" applyAlignment="1">
      <alignment vertical="center"/>
    </xf>
    <xf numFmtId="0" fontId="4" fillId="0" borderId="0" xfId="2" applyFont="1" applyBorder="1" applyAlignment="1" applyProtection="1">
      <alignment horizontal="left" vertical="center"/>
    </xf>
    <xf numFmtId="0" fontId="7" fillId="0" borderId="0" xfId="2" applyFont="1" applyFill="1" applyBorder="1" applyAlignment="1">
      <alignment vertical="center" wrapText="1"/>
    </xf>
    <xf numFmtId="0" fontId="19" fillId="0" borderId="0" xfId="0" applyFont="1" applyBorder="1" applyAlignment="1" applyProtection="1">
      <alignment horizontal="center" wrapText="1"/>
    </xf>
    <xf numFmtId="0" fontId="0" fillId="0" borderId="0" xfId="0" applyBorder="1" applyAlignment="1"/>
    <xf numFmtId="0" fontId="23" fillId="0" borderId="0" xfId="0" applyFont="1" applyBorder="1" applyAlignment="1">
      <alignment vertical="center"/>
    </xf>
    <xf numFmtId="0" fontId="22" fillId="0" borderId="0" xfId="0" applyFont="1" applyBorder="1" applyAlignment="1" applyProtection="1">
      <alignment horizontal="center" vertical="center"/>
    </xf>
    <xf numFmtId="0" fontId="0" fillId="0" borderId="0" xfId="0"/>
    <xf numFmtId="0" fontId="7" fillId="0" borderId="0"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Border="1" applyAlignment="1" applyProtection="1">
      <alignment horizontal="center" vertical="center"/>
    </xf>
    <xf numFmtId="0" fontId="3" fillId="0" borderId="0" xfId="0" applyFont="1" applyBorder="1" applyAlignment="1">
      <alignment horizontal="center" vertical="center"/>
    </xf>
    <xf numFmtId="0" fontId="4" fillId="0" borderId="11" xfId="0" applyFont="1" applyBorder="1" applyAlignment="1" applyProtection="1">
      <alignment vertical="top"/>
    </xf>
    <xf numFmtId="0" fontId="4" fillId="0" borderId="0" xfId="0" applyFont="1" applyBorder="1" applyAlignment="1" applyProtection="1">
      <alignment vertical="top"/>
    </xf>
    <xf numFmtId="0" fontId="16" fillId="0" borderId="0" xfId="0" applyFont="1" applyBorder="1" applyAlignment="1" applyProtection="1">
      <alignment vertical="center" wrapText="1"/>
    </xf>
    <xf numFmtId="0" fontId="35" fillId="0" borderId="0" xfId="2" applyFont="1" applyBorder="1" applyAlignment="1" applyProtection="1">
      <alignment vertical="center"/>
    </xf>
    <xf numFmtId="0" fontId="11" fillId="0" borderId="0" xfId="0" applyFont="1" applyAlignment="1" applyProtection="1"/>
    <xf numFmtId="0" fontId="3" fillId="0" borderId="0" xfId="2"/>
    <xf numFmtId="0" fontId="3" fillId="0" borderId="0" xfId="2" applyFont="1"/>
    <xf numFmtId="0" fontId="28" fillId="14" borderId="57" xfId="0" applyFont="1" applyFill="1" applyBorder="1" applyAlignment="1" applyProtection="1">
      <alignment vertical="center" wrapText="1"/>
    </xf>
    <xf numFmtId="0" fontId="3" fillId="0" borderId="0" xfId="2" applyBorder="1" applyAlignment="1"/>
    <xf numFmtId="0" fontId="20" fillId="0" borderId="0" xfId="2" applyFont="1" applyBorder="1" applyAlignment="1" applyProtection="1">
      <alignment vertical="center"/>
    </xf>
    <xf numFmtId="0" fontId="3" fillId="0" borderId="0" xfId="2" applyFont="1" applyFill="1"/>
    <xf numFmtId="0" fontId="3" fillId="0" borderId="0" xfId="2" applyFill="1"/>
    <xf numFmtId="3" fontId="3" fillId="0" borderId="0" xfId="2" applyNumberFormat="1" applyFont="1" applyFill="1"/>
    <xf numFmtId="0" fontId="3" fillId="0" borderId="0" xfId="2" applyFont="1" applyBorder="1"/>
    <xf numFmtId="0" fontId="35" fillId="0" borderId="11" xfId="2" applyFont="1" applyBorder="1" applyAlignment="1" applyProtection="1">
      <alignment vertical="center"/>
    </xf>
    <xf numFmtId="0" fontId="35" fillId="0" borderId="22" xfId="2" applyFont="1" applyBorder="1" applyAlignment="1" applyProtection="1">
      <alignment vertical="center"/>
    </xf>
    <xf numFmtId="0" fontId="3" fillId="0" borderId="0" xfId="2" applyFont="1" applyBorder="1" applyAlignment="1" applyProtection="1">
      <alignment horizontal="center"/>
    </xf>
    <xf numFmtId="0" fontId="3" fillId="0" borderId="10" xfId="2" applyBorder="1"/>
    <xf numFmtId="0" fontId="11" fillId="0" borderId="0" xfId="2" applyFont="1" applyProtection="1"/>
    <xf numFmtId="0" fontId="3" fillId="0" borderId="11" xfId="2" applyBorder="1" applyAlignment="1"/>
    <xf numFmtId="0" fontId="3" fillId="0" borderId="22" xfId="2" applyBorder="1" applyAlignment="1"/>
    <xf numFmtId="0" fontId="25" fillId="0" borderId="0" xfId="2" applyFont="1" applyFill="1" applyBorder="1" applyAlignment="1" applyProtection="1">
      <protection locked="0"/>
    </xf>
    <xf numFmtId="0" fontId="12" fillId="0" borderId="0" xfId="2" applyFont="1" applyFill="1" applyBorder="1" applyAlignment="1" applyProtection="1">
      <alignment horizontal="center"/>
    </xf>
    <xf numFmtId="0" fontId="25" fillId="0" borderId="26" xfId="2" applyFont="1" applyFill="1" applyBorder="1" applyAlignment="1" applyProtection="1">
      <alignment horizontal="center" vertical="top" shrinkToFit="1"/>
    </xf>
    <xf numFmtId="0" fontId="25" fillId="0" borderId="0" xfId="2" applyFont="1" applyFill="1" applyBorder="1" applyAlignment="1" applyProtection="1">
      <alignment horizontal="center" vertical="top" shrinkToFit="1"/>
    </xf>
    <xf numFmtId="0" fontId="25" fillId="0" borderId="0" xfId="2" applyFont="1" applyFill="1" applyBorder="1" applyAlignment="1" applyProtection="1">
      <alignment horizontal="center" vertical="center"/>
    </xf>
    <xf numFmtId="0" fontId="12" fillId="0" borderId="0" xfId="2" applyFont="1" applyFill="1" applyBorder="1" applyAlignment="1" applyProtection="1">
      <alignment horizontal="left" shrinkToFit="1"/>
      <protection locked="0"/>
    </xf>
    <xf numFmtId="3" fontId="41" fillId="0" borderId="0" xfId="2" applyNumberFormat="1" applyFont="1" applyFill="1" applyBorder="1" applyAlignment="1" applyProtection="1">
      <protection locked="0"/>
    </xf>
    <xf numFmtId="0" fontId="3" fillId="0" borderId="0" xfId="2" applyFill="1" applyBorder="1"/>
    <xf numFmtId="9" fontId="41" fillId="0" borderId="39" xfId="2" applyNumberFormat="1" applyFont="1" applyFill="1" applyBorder="1" applyAlignment="1" applyProtection="1">
      <protection locked="0"/>
    </xf>
    <xf numFmtId="0" fontId="40" fillId="9" borderId="18" xfId="2" applyNumberFormat="1" applyFont="1" applyFill="1" applyBorder="1" applyAlignment="1" applyProtection="1">
      <alignment horizontal="center" vertical="center" shrinkToFit="1"/>
    </xf>
    <xf numFmtId="0" fontId="12" fillId="3" borderId="67" xfId="2" applyNumberFormat="1" applyFont="1" applyFill="1" applyBorder="1" applyAlignment="1" applyProtection="1">
      <alignment horizontal="left" shrinkToFit="1"/>
    </xf>
    <xf numFmtId="0" fontId="10" fillId="7" borderId="68" xfId="2" applyFont="1" applyFill="1" applyBorder="1" applyAlignment="1" applyProtection="1">
      <alignment horizontal="center" vertical="center"/>
    </xf>
    <xf numFmtId="0" fontId="10" fillId="7" borderId="11" xfId="2" applyFont="1" applyFill="1" applyBorder="1" applyAlignment="1" applyProtection="1">
      <alignment horizontal="center" vertical="center"/>
    </xf>
    <xf numFmtId="0" fontId="25" fillId="0" borderId="0" xfId="2" applyNumberFormat="1" applyFont="1" applyFill="1" applyBorder="1" applyAlignment="1" applyProtection="1">
      <protection locked="0"/>
    </xf>
    <xf numFmtId="0" fontId="3" fillId="0" borderId="2" xfId="2" applyBorder="1" applyAlignment="1">
      <alignment horizontal="center" vertical="center"/>
    </xf>
    <xf numFmtId="0" fontId="3" fillId="0" borderId="2" xfId="2" applyFill="1" applyBorder="1" applyAlignment="1">
      <alignment vertical="center"/>
    </xf>
    <xf numFmtId="9" fontId="30" fillId="0" borderId="8" xfId="2" applyNumberFormat="1" applyFont="1" applyFill="1" applyBorder="1" applyAlignment="1" applyProtection="1">
      <alignment horizontal="right"/>
    </xf>
    <xf numFmtId="0" fontId="25" fillId="0" borderId="0" xfId="2" applyFont="1" applyFill="1" applyBorder="1" applyAlignment="1" applyProtection="1">
      <alignment horizontal="center"/>
    </xf>
    <xf numFmtId="0" fontId="10" fillId="7" borderId="45" xfId="2" applyFont="1" applyFill="1" applyBorder="1" applyAlignment="1" applyProtection="1">
      <alignment horizontal="center" vertical="center"/>
    </xf>
    <xf numFmtId="0" fontId="10" fillId="7" borderId="46" xfId="2" applyFont="1" applyFill="1" applyBorder="1" applyAlignment="1" applyProtection="1">
      <alignment horizontal="center" vertical="center"/>
    </xf>
    <xf numFmtId="0" fontId="39" fillId="0" borderId="0" xfId="2" applyFont="1"/>
    <xf numFmtId="0" fontId="25" fillId="0" borderId="0" xfId="2" applyNumberFormat="1" applyFont="1" applyFill="1" applyBorder="1" applyAlignment="1" applyProtection="1"/>
    <xf numFmtId="0" fontId="39" fillId="0" borderId="2" xfId="2" applyFont="1" applyBorder="1"/>
    <xf numFmtId="0" fontId="39" fillId="0" borderId="19" xfId="2" applyFont="1" applyBorder="1"/>
    <xf numFmtId="0" fontId="10" fillId="7" borderId="53" xfId="2" applyFont="1" applyFill="1" applyBorder="1" applyAlignment="1" applyProtection="1">
      <alignment horizontal="center" vertical="center"/>
    </xf>
    <xf numFmtId="0" fontId="10" fillId="7" borderId="54" xfId="2" applyFont="1" applyFill="1" applyBorder="1" applyAlignment="1" applyProtection="1">
      <alignment horizontal="center" vertical="center"/>
    </xf>
    <xf numFmtId="0" fontId="25" fillId="0" borderId="0" xfId="2" applyFont="1" applyFill="1" applyBorder="1" applyAlignment="1" applyProtection="1"/>
    <xf numFmtId="0" fontId="39" fillId="0" borderId="2" xfId="2" applyFont="1" applyBorder="1" applyAlignment="1">
      <alignment horizontal="center"/>
    </xf>
    <xf numFmtId="0" fontId="38" fillId="0" borderId="2" xfId="2" applyFont="1" applyBorder="1" applyAlignment="1">
      <alignment horizontal="left" vertical="center"/>
    </xf>
    <xf numFmtId="0" fontId="38" fillId="0" borderId="12" xfId="2" applyFont="1" applyBorder="1" applyAlignment="1">
      <alignment horizontal="left" vertical="center"/>
    </xf>
    <xf numFmtId="0" fontId="40" fillId="10" borderId="18" xfId="2" applyNumberFormat="1" applyFont="1" applyFill="1" applyBorder="1" applyAlignment="1" applyProtection="1">
      <alignment horizontal="center" vertical="center" shrinkToFit="1"/>
    </xf>
    <xf numFmtId="0" fontId="12" fillId="6" borderId="11" xfId="2" applyNumberFormat="1" applyFont="1" applyFill="1" applyBorder="1" applyAlignment="1" applyProtection="1">
      <alignment horizontal="left" shrinkToFit="1"/>
    </xf>
    <xf numFmtId="0" fontId="39" fillId="0" borderId="17" xfId="2" applyFont="1" applyBorder="1" applyAlignment="1">
      <alignment horizontal="center"/>
    </xf>
    <xf numFmtId="0" fontId="38" fillId="0" borderId="17" xfId="2" applyFont="1" applyBorder="1" applyAlignment="1">
      <alignment horizontal="left" vertical="center"/>
    </xf>
    <xf numFmtId="0" fontId="38" fillId="0" borderId="2" xfId="2" applyFont="1" applyBorder="1" applyAlignment="1">
      <alignment vertical="center"/>
    </xf>
    <xf numFmtId="0" fontId="38" fillId="0" borderId="2" xfId="2" applyFont="1" applyFill="1" applyBorder="1" applyAlignment="1">
      <alignment horizontal="left" vertical="center"/>
    </xf>
    <xf numFmtId="3" fontId="34" fillId="0" borderId="0" xfId="2" applyNumberFormat="1" applyFont="1" applyFill="1" applyBorder="1"/>
    <xf numFmtId="3" fontId="34" fillId="0" borderId="39" xfId="2" applyNumberFormat="1" applyFont="1" applyFill="1" applyBorder="1"/>
    <xf numFmtId="3" fontId="25" fillId="0" borderId="0" xfId="2" applyNumberFormat="1" applyFont="1" applyFill="1" applyBorder="1" applyAlignment="1" applyProtection="1"/>
    <xf numFmtId="3" fontId="25" fillId="0" borderId="0" xfId="2" applyNumberFormat="1" applyFont="1" applyFill="1" applyBorder="1" applyAlignment="1" applyProtection="1">
      <protection locked="0"/>
    </xf>
    <xf numFmtId="0" fontId="29" fillId="0" borderId="0" xfId="2" applyFont="1" applyFill="1" applyBorder="1" applyAlignment="1" applyProtection="1"/>
    <xf numFmtId="0" fontId="12" fillId="3" borderId="21" xfId="2" applyNumberFormat="1" applyFont="1" applyFill="1" applyBorder="1" applyAlignment="1" applyProtection="1">
      <alignment horizontal="left" shrinkToFit="1"/>
    </xf>
    <xf numFmtId="0" fontId="10" fillId="7" borderId="69" xfId="2" applyFont="1" applyFill="1" applyBorder="1" applyAlignment="1" applyProtection="1">
      <alignment horizontal="center" vertical="center"/>
    </xf>
    <xf numFmtId="0" fontId="12" fillId="6" borderId="21" xfId="2" applyNumberFormat="1" applyFont="1" applyFill="1" applyBorder="1" applyAlignment="1" applyProtection="1">
      <alignment shrinkToFit="1"/>
    </xf>
    <xf numFmtId="0" fontId="25" fillId="0" borderId="38" xfId="2" applyFont="1" applyFill="1" applyBorder="1" applyAlignment="1" applyProtection="1">
      <alignment horizontal="center" vertical="top" shrinkToFit="1"/>
    </xf>
    <xf numFmtId="0" fontId="25" fillId="0" borderId="22" xfId="2" applyFont="1" applyFill="1" applyBorder="1" applyAlignment="1" applyProtection="1">
      <alignment horizontal="center" vertical="top" shrinkToFit="1"/>
    </xf>
    <xf numFmtId="0" fontId="25" fillId="0" borderId="22" xfId="2" applyFont="1" applyFill="1" applyBorder="1" applyAlignment="1" applyProtection="1">
      <alignment horizontal="center" vertical="center"/>
    </xf>
    <xf numFmtId="0" fontId="12" fillId="0" borderId="22" xfId="2" applyFont="1" applyFill="1" applyBorder="1" applyAlignment="1" applyProtection="1">
      <alignment horizontal="left" shrinkToFit="1"/>
      <protection locked="0"/>
    </xf>
    <xf numFmtId="0" fontId="25" fillId="0" borderId="22" xfId="2" applyFont="1" applyFill="1" applyBorder="1" applyAlignment="1" applyProtection="1">
      <protection locked="0"/>
    </xf>
    <xf numFmtId="3" fontId="34" fillId="0" borderId="22" xfId="2" applyNumberFormat="1" applyFont="1" applyFill="1" applyBorder="1"/>
    <xf numFmtId="3" fontId="34" fillId="0" borderId="35" xfId="2" applyNumberFormat="1" applyFont="1" applyFill="1" applyBorder="1"/>
    <xf numFmtId="0" fontId="3" fillId="0" borderId="0" xfId="2" applyFont="1" applyAlignment="1">
      <alignment vertical="center"/>
    </xf>
    <xf numFmtId="0" fontId="11" fillId="0" borderId="0" xfId="0" applyFont="1" applyBorder="1" applyAlignment="1" applyProtection="1"/>
    <xf numFmtId="0" fontId="16" fillId="0" borderId="0" xfId="2" applyFont="1" applyBorder="1" applyAlignment="1" applyProtection="1">
      <alignment vertical="center"/>
    </xf>
    <xf numFmtId="0" fontId="23" fillId="0" borderId="0" xfId="2" applyFont="1" applyBorder="1" applyAlignment="1" applyProtection="1">
      <alignment horizontal="center" vertical="center"/>
    </xf>
    <xf numFmtId="0" fontId="28" fillId="5" borderId="56" xfId="0" applyFont="1" applyFill="1" applyBorder="1" applyAlignment="1" applyProtection="1">
      <alignment horizontal="center" vertical="center" wrapText="1"/>
    </xf>
    <xf numFmtId="0" fontId="25" fillId="0" borderId="2" xfId="0" applyFont="1" applyFill="1" applyBorder="1" applyAlignment="1" applyProtection="1">
      <alignment horizontal="center" vertical="center" wrapText="1"/>
    </xf>
    <xf numFmtId="0" fontId="3" fillId="0" borderId="0" xfId="2" applyFont="1" applyBorder="1" applyAlignment="1">
      <alignment wrapText="1"/>
    </xf>
    <xf numFmtId="0" fontId="3" fillId="0" borderId="0" xfId="2" applyAlignment="1">
      <alignment wrapText="1"/>
    </xf>
    <xf numFmtId="0" fontId="20" fillId="0" borderId="0" xfId="2" applyFont="1" applyBorder="1" applyAlignment="1" applyProtection="1">
      <alignment vertical="center" wrapText="1"/>
    </xf>
    <xf numFmtId="0" fontId="20" fillId="0" borderId="10" xfId="2" applyFont="1" applyBorder="1" applyAlignment="1" applyProtection="1">
      <alignment vertical="center" wrapText="1"/>
    </xf>
    <xf numFmtId="0" fontId="36" fillId="0" borderId="0" xfId="2" applyFont="1" applyAlignment="1">
      <alignment wrapText="1"/>
    </xf>
    <xf numFmtId="0" fontId="23" fillId="0" borderId="0" xfId="2" applyFont="1" applyBorder="1" applyAlignment="1" applyProtection="1">
      <alignment horizontal="center" vertical="center" wrapText="1"/>
    </xf>
    <xf numFmtId="0" fontId="3" fillId="0" borderId="0" xfId="2" applyFont="1" applyFill="1" applyAlignment="1">
      <alignment wrapText="1"/>
    </xf>
    <xf numFmtId="3" fontId="3" fillId="0" borderId="0" xfId="2" applyNumberFormat="1" applyFont="1" applyFill="1" applyAlignment="1">
      <alignment wrapText="1"/>
    </xf>
    <xf numFmtId="0" fontId="3" fillId="0" borderId="0" xfId="2" applyFill="1" applyAlignment="1">
      <alignment wrapText="1"/>
    </xf>
    <xf numFmtId="0" fontId="3" fillId="0" borderId="0" xfId="2" applyBorder="1" applyAlignment="1">
      <alignment wrapText="1"/>
    </xf>
    <xf numFmtId="0" fontId="43" fillId="0" borderId="1" xfId="2" applyFont="1" applyBorder="1" applyAlignment="1">
      <alignment vertical="center" wrapText="1"/>
    </xf>
    <xf numFmtId="0" fontId="12" fillId="0" borderId="1" xfId="2" applyFont="1" applyBorder="1" applyAlignment="1">
      <alignment horizontal="center" vertical="center" wrapText="1"/>
    </xf>
    <xf numFmtId="0" fontId="12" fillId="0" borderId="4" xfId="2" applyFont="1" applyBorder="1" applyAlignment="1">
      <alignment horizontal="center" vertical="center" wrapText="1"/>
    </xf>
    <xf numFmtId="0" fontId="3" fillId="0" borderId="0" xfId="2" applyFont="1" applyAlignment="1">
      <alignment wrapText="1"/>
    </xf>
    <xf numFmtId="0" fontId="7" fillId="0" borderId="0" xfId="2" applyFont="1" applyBorder="1" applyAlignment="1">
      <alignment wrapText="1"/>
    </xf>
    <xf numFmtId="0" fontId="7" fillId="0" borderId="0" xfId="2" applyFont="1" applyAlignment="1">
      <alignment wrapText="1"/>
    </xf>
    <xf numFmtId="3" fontId="3" fillId="0" borderId="0" xfId="2" applyNumberFormat="1" applyAlignment="1">
      <alignment wrapText="1"/>
    </xf>
    <xf numFmtId="0" fontId="25" fillId="0" borderId="2" xfId="2" applyFont="1" applyFill="1" applyBorder="1" applyAlignment="1">
      <alignment horizontal="center" vertical="center" wrapText="1"/>
    </xf>
    <xf numFmtId="0" fontId="25" fillId="4" borderId="2" xfId="2" applyFont="1" applyFill="1" applyBorder="1" applyAlignment="1">
      <alignment horizontal="center" vertical="center" wrapText="1"/>
    </xf>
    <xf numFmtId="0" fontId="12" fillId="4" borderId="2" xfId="2" applyFont="1" applyFill="1" applyBorder="1" applyAlignment="1">
      <alignment vertical="center" wrapText="1"/>
    </xf>
    <xf numFmtId="3" fontId="25" fillId="4" borderId="2" xfId="2" applyNumberFormat="1" applyFont="1" applyFill="1" applyBorder="1" applyAlignment="1">
      <alignment vertical="center" wrapText="1"/>
    </xf>
    <xf numFmtId="3" fontId="25" fillId="0" borderId="2" xfId="2" applyNumberFormat="1" applyFont="1" applyFill="1" applyBorder="1" applyAlignment="1">
      <alignment horizontal="center" vertical="center" wrapText="1"/>
    </xf>
    <xf numFmtId="0" fontId="25" fillId="0" borderId="2" xfId="2" applyFont="1" applyFill="1" applyBorder="1" applyAlignment="1">
      <alignment vertical="center" wrapText="1"/>
    </xf>
    <xf numFmtId="0" fontId="25" fillId="4" borderId="2" xfId="2" applyFont="1" applyFill="1" applyBorder="1" applyAlignment="1">
      <alignment vertical="center" wrapText="1"/>
    </xf>
    <xf numFmtId="0" fontId="25" fillId="0" borderId="0" xfId="2" applyFont="1" applyAlignment="1">
      <alignment wrapText="1"/>
    </xf>
    <xf numFmtId="0" fontId="20" fillId="0" borderId="0" xfId="0" applyFont="1" applyBorder="1" applyAlignment="1" applyProtection="1">
      <alignment vertical="center" wrapText="1"/>
    </xf>
    <xf numFmtId="0" fontId="9" fillId="0" borderId="0" xfId="0" applyFont="1" applyBorder="1" applyAlignment="1" applyProtection="1">
      <alignment wrapText="1"/>
    </xf>
    <xf numFmtId="0" fontId="20" fillId="0" borderId="10" xfId="0" applyFont="1" applyBorder="1" applyAlignment="1" applyProtection="1">
      <alignment vertical="center" wrapText="1"/>
    </xf>
    <xf numFmtId="0" fontId="9" fillId="0" borderId="0" xfId="0" applyFont="1" applyAlignment="1">
      <alignment wrapText="1"/>
    </xf>
    <xf numFmtId="0" fontId="19" fillId="0" borderId="0" xfId="0" applyFont="1" applyBorder="1" applyAlignment="1" applyProtection="1">
      <alignment horizontal="left" vertical="center" wrapText="1"/>
    </xf>
    <xf numFmtId="0" fontId="4" fillId="0" borderId="0" xfId="0" applyFont="1" applyBorder="1" applyAlignment="1" applyProtection="1">
      <alignment horizontal="center" vertical="top" wrapText="1"/>
    </xf>
    <xf numFmtId="0" fontId="12" fillId="0" borderId="0" xfId="0" applyFont="1" applyBorder="1" applyAlignment="1">
      <alignment wrapText="1"/>
    </xf>
    <xf numFmtId="0" fontId="7" fillId="0" borderId="0" xfId="0" applyFont="1" applyAlignment="1">
      <alignment vertical="center" wrapText="1"/>
    </xf>
    <xf numFmtId="0" fontId="7" fillId="0" borderId="0" xfId="0" applyFont="1" applyAlignment="1">
      <alignment wrapText="1"/>
    </xf>
    <xf numFmtId="0" fontId="25" fillId="12" borderId="2" xfId="2" applyFont="1" applyFill="1" applyBorder="1" applyAlignment="1">
      <alignment horizontal="center" vertical="center" wrapText="1"/>
    </xf>
    <xf numFmtId="9" fontId="25" fillId="12" borderId="2" xfId="13" applyFont="1" applyFill="1" applyBorder="1" applyAlignment="1">
      <alignment horizontal="center" vertical="center" wrapText="1"/>
    </xf>
    <xf numFmtId="9" fontId="25" fillId="4" borderId="2" xfId="13" applyFont="1" applyFill="1" applyBorder="1" applyAlignment="1">
      <alignment horizontal="center" vertical="center" wrapText="1"/>
    </xf>
    <xf numFmtId="0" fontId="7" fillId="0" borderId="0" xfId="0" applyFont="1" applyFill="1" applyAlignment="1">
      <alignment wrapText="1"/>
    </xf>
    <xf numFmtId="9" fontId="25" fillId="0" borderId="2" xfId="13" applyFont="1" applyFill="1" applyBorder="1" applyAlignment="1">
      <alignment horizontal="center" vertical="center" wrapText="1"/>
    </xf>
    <xf numFmtId="0" fontId="25" fillId="4" borderId="2" xfId="0" applyFont="1" applyFill="1" applyBorder="1" applyAlignment="1">
      <alignment horizontal="center" vertical="center" wrapText="1"/>
    </xf>
    <xf numFmtId="0" fontId="25" fillId="12" borderId="2" xfId="0" applyFont="1" applyFill="1" applyBorder="1" applyAlignment="1">
      <alignment horizontal="center" vertical="center" wrapText="1"/>
    </xf>
    <xf numFmtId="9" fontId="25" fillId="12" borderId="2" xfId="0" applyNumberFormat="1" applyFont="1" applyFill="1" applyBorder="1" applyAlignment="1" applyProtection="1">
      <alignment horizontal="center" vertical="center" wrapText="1"/>
      <protection locked="0"/>
    </xf>
    <xf numFmtId="0" fontId="25" fillId="0" borderId="2" xfId="0" applyFont="1" applyFill="1" applyBorder="1" applyAlignment="1">
      <alignment horizontal="center" vertical="center" wrapText="1"/>
    </xf>
    <xf numFmtId="0" fontId="25" fillId="0" borderId="2" xfId="0" applyFont="1" applyFill="1" applyBorder="1" applyAlignment="1" applyProtection="1">
      <alignment horizontal="center" vertical="center" wrapText="1"/>
      <protection locked="0"/>
    </xf>
    <xf numFmtId="9" fontId="25" fillId="0" borderId="2" xfId="0" applyNumberFormat="1" applyFont="1" applyFill="1" applyBorder="1" applyAlignment="1" applyProtection="1">
      <alignment horizontal="center" vertical="center" wrapText="1"/>
      <protection locked="0"/>
    </xf>
    <xf numFmtId="0" fontId="51" fillId="0" borderId="2" xfId="2" applyFont="1" applyFill="1" applyBorder="1" applyAlignment="1">
      <alignment horizontal="center" vertical="center" wrapText="1"/>
    </xf>
    <xf numFmtId="9" fontId="25" fillId="12" borderId="2" xfId="2" applyNumberFormat="1" applyFont="1" applyFill="1" applyBorder="1" applyAlignment="1">
      <alignment horizontal="center" vertical="center" wrapText="1"/>
    </xf>
    <xf numFmtId="0" fontId="12" fillId="0" borderId="2" xfId="2" applyFont="1" applyFill="1" applyBorder="1" applyAlignment="1">
      <alignment horizontal="center" vertical="center" wrapText="1"/>
    </xf>
    <xf numFmtId="0" fontId="52" fillId="0" borderId="2" xfId="2" applyFont="1" applyFill="1" applyBorder="1" applyAlignment="1">
      <alignment horizontal="center" vertical="center" wrapText="1"/>
    </xf>
    <xf numFmtId="0" fontId="25" fillId="4" borderId="2" xfId="0" applyFont="1" applyFill="1" applyBorder="1" applyAlignment="1" applyProtection="1">
      <alignment vertical="center" wrapText="1"/>
    </xf>
    <xf numFmtId="9" fontId="25" fillId="0" borderId="2" xfId="14" applyFont="1" applyFill="1" applyBorder="1" applyAlignment="1">
      <alignment horizontal="center" vertical="center" wrapText="1"/>
    </xf>
    <xf numFmtId="9" fontId="25" fillId="4" borderId="2" xfId="13" applyFont="1" applyFill="1" applyBorder="1" applyAlignment="1" applyProtection="1">
      <alignment horizontal="center" vertical="center" wrapText="1"/>
    </xf>
    <xf numFmtId="9" fontId="25" fillId="0" borderId="2" xfId="13" applyFont="1" applyFill="1" applyBorder="1" applyAlignment="1" applyProtection="1">
      <alignment horizontal="center" vertical="center" wrapText="1"/>
    </xf>
    <xf numFmtId="9" fontId="25" fillId="12" borderId="2" xfId="14" applyFont="1" applyFill="1" applyBorder="1" applyAlignment="1">
      <alignment horizontal="center" vertical="center" wrapText="1"/>
    </xf>
    <xf numFmtId="0" fontId="52" fillId="12" borderId="2" xfId="2" applyFont="1" applyFill="1" applyBorder="1" applyAlignment="1">
      <alignment horizontal="center" vertical="center" wrapText="1"/>
    </xf>
    <xf numFmtId="9" fontId="52" fillId="12" borderId="2" xfId="14" applyFont="1" applyFill="1" applyBorder="1" applyAlignment="1">
      <alignment horizontal="center" vertical="center" wrapText="1"/>
    </xf>
    <xf numFmtId="9" fontId="25" fillId="4" borderId="2" xfId="14" applyFont="1" applyFill="1" applyBorder="1" applyAlignment="1">
      <alignment horizontal="center" vertical="center" wrapText="1"/>
    </xf>
    <xf numFmtId="9" fontId="25" fillId="4" borderId="2" xfId="14" applyFont="1" applyFill="1" applyBorder="1" applyAlignment="1" applyProtection="1">
      <alignment horizontal="center" vertical="center" wrapText="1"/>
    </xf>
    <xf numFmtId="9" fontId="25" fillId="0" borderId="2" xfId="14" applyFont="1" applyFill="1" applyBorder="1" applyAlignment="1" applyProtection="1">
      <alignment horizontal="center" vertical="center" wrapText="1"/>
    </xf>
    <xf numFmtId="0" fontId="25" fillId="0" borderId="2" xfId="2" applyFont="1" applyFill="1" applyBorder="1" applyAlignment="1" applyProtection="1">
      <alignment horizontal="center" vertical="center" wrapText="1"/>
    </xf>
    <xf numFmtId="3" fontId="25" fillId="0" borderId="2" xfId="2" applyNumberFormat="1" applyFont="1" applyFill="1" applyBorder="1" applyAlignment="1" applyProtection="1">
      <alignment horizontal="center" vertical="center" wrapText="1"/>
      <protection locked="0"/>
    </xf>
    <xf numFmtId="0" fontId="25" fillId="0" borderId="2" xfId="0" applyFont="1" applyFill="1" applyBorder="1" applyAlignment="1" applyProtection="1">
      <alignment horizontal="left" vertical="center" wrapText="1"/>
    </xf>
    <xf numFmtId="0" fontId="51" fillId="4" borderId="2" xfId="2" applyFont="1" applyFill="1" applyBorder="1" applyAlignment="1">
      <alignment horizontal="center" vertical="center" wrapText="1"/>
    </xf>
    <xf numFmtId="0" fontId="25" fillId="0" borderId="2" xfId="2" applyFont="1" applyFill="1" applyBorder="1" applyAlignment="1" applyProtection="1">
      <alignment horizontal="center" vertical="center" wrapText="1"/>
      <protection locked="0"/>
    </xf>
    <xf numFmtId="0" fontId="51" fillId="4" borderId="2" xfId="0" applyFont="1" applyFill="1" applyBorder="1" applyAlignment="1">
      <alignment horizontal="center" vertical="center" wrapText="1"/>
    </xf>
    <xf numFmtId="0" fontId="9" fillId="0" borderId="0" xfId="0" applyFont="1" applyAlignment="1" applyProtection="1">
      <alignment wrapText="1"/>
    </xf>
    <xf numFmtId="0" fontId="39" fillId="0" borderId="0" xfId="0" applyFont="1" applyAlignment="1">
      <alignment wrapText="1"/>
    </xf>
    <xf numFmtId="0" fontId="9" fillId="0" borderId="0" xfId="0" applyFont="1" applyFill="1" applyBorder="1" applyAlignment="1" applyProtection="1">
      <alignment wrapText="1"/>
    </xf>
    <xf numFmtId="165" fontId="55" fillId="0" borderId="10" xfId="1" applyNumberFormat="1" applyFont="1" applyBorder="1" applyAlignment="1" applyProtection="1">
      <alignment horizontal="center" vertical="center" wrapText="1"/>
    </xf>
    <xf numFmtId="0" fontId="26" fillId="0" borderId="10" xfId="0" applyFont="1" applyBorder="1" applyAlignment="1" applyProtection="1">
      <alignment horizontal="center" vertical="center" wrapText="1"/>
    </xf>
    <xf numFmtId="0" fontId="16" fillId="0" borderId="0" xfId="0" applyFont="1" applyBorder="1" applyAlignment="1" applyProtection="1">
      <alignment horizontal="left" wrapText="1"/>
    </xf>
    <xf numFmtId="0" fontId="19" fillId="0" borderId="0" xfId="0" applyFont="1" applyBorder="1" applyAlignment="1" applyProtection="1">
      <alignment horizontal="left" wrapText="1"/>
    </xf>
    <xf numFmtId="0" fontId="26" fillId="0" borderId="0" xfId="0" applyFont="1" applyBorder="1" applyAlignment="1" applyProtection="1">
      <alignment horizontal="center" vertical="center" wrapText="1"/>
    </xf>
    <xf numFmtId="165" fontId="55" fillId="0" borderId="0" xfId="1" applyNumberFormat="1" applyFont="1" applyBorder="1" applyAlignment="1" applyProtection="1">
      <alignment horizontal="center" vertical="center" wrapText="1"/>
    </xf>
    <xf numFmtId="0" fontId="9" fillId="0" borderId="0" xfId="0" applyFont="1" applyBorder="1" applyAlignment="1" applyProtection="1">
      <alignment horizontal="center" wrapText="1"/>
    </xf>
    <xf numFmtId="0" fontId="25" fillId="0" borderId="0" xfId="0" applyFont="1" applyBorder="1" applyAlignment="1" applyProtection="1">
      <alignment horizontal="center" wrapText="1"/>
    </xf>
    <xf numFmtId="0" fontId="9" fillId="0" borderId="0" xfId="0" applyFont="1" applyFill="1" applyAlignment="1">
      <alignment wrapText="1"/>
    </xf>
    <xf numFmtId="0" fontId="36" fillId="0" borderId="0" xfId="0" applyFont="1" applyBorder="1" applyAlignment="1">
      <alignment horizontal="center" vertical="center" wrapText="1"/>
    </xf>
    <xf numFmtId="165" fontId="56" fillId="0" borderId="0" xfId="1" applyNumberFormat="1" applyFont="1" applyBorder="1" applyAlignment="1">
      <alignment horizontal="center" vertical="center" wrapText="1"/>
    </xf>
    <xf numFmtId="0" fontId="56" fillId="0" borderId="0" xfId="0" applyFont="1" applyBorder="1" applyAlignment="1">
      <alignment horizontal="center" vertical="center" wrapText="1"/>
    </xf>
    <xf numFmtId="0" fontId="7" fillId="0" borderId="0" xfId="0" applyFont="1" applyFill="1" applyAlignment="1" applyProtection="1">
      <alignment wrapText="1"/>
    </xf>
    <xf numFmtId="0" fontId="7" fillId="0" borderId="0" xfId="0" applyFont="1" applyAlignment="1" applyProtection="1">
      <alignment wrapText="1"/>
    </xf>
    <xf numFmtId="0" fontId="19" fillId="0" borderId="11" xfId="0" applyFont="1" applyBorder="1" applyAlignment="1" applyProtection="1">
      <alignment vertical="center" wrapText="1"/>
    </xf>
    <xf numFmtId="0" fontId="19" fillId="0" borderId="0" xfId="0" applyFont="1" applyBorder="1" applyAlignment="1" applyProtection="1">
      <alignment vertical="center" wrapText="1"/>
    </xf>
    <xf numFmtId="0" fontId="9" fillId="0" borderId="0" xfId="0" applyFont="1" applyFill="1" applyAlignment="1" applyProtection="1">
      <alignment wrapText="1"/>
    </xf>
    <xf numFmtId="0" fontId="7" fillId="0" borderId="0" xfId="0" applyFont="1" applyBorder="1" applyAlignment="1" applyProtection="1">
      <alignment horizontal="center" wrapText="1"/>
    </xf>
    <xf numFmtId="0" fontId="4" fillId="0" borderId="0" xfId="0" applyFont="1" applyBorder="1" applyAlignment="1" applyProtection="1">
      <alignment horizontal="left" vertical="top" wrapText="1"/>
    </xf>
    <xf numFmtId="0" fontId="8" fillId="0" borderId="0" xfId="0" applyFont="1" applyBorder="1" applyAlignment="1" applyProtection="1">
      <alignment horizontal="right" wrapText="1"/>
    </xf>
    <xf numFmtId="0" fontId="6" fillId="2" borderId="0" xfId="0" applyFont="1" applyFill="1" applyBorder="1" applyAlignment="1" applyProtection="1">
      <alignment wrapText="1"/>
    </xf>
    <xf numFmtId="0" fontId="7" fillId="0" borderId="0" xfId="0" applyFont="1" applyBorder="1" applyAlignment="1" applyProtection="1">
      <alignment wrapText="1"/>
    </xf>
    <xf numFmtId="165" fontId="25" fillId="0" borderId="0" xfId="1" applyNumberFormat="1" applyFont="1" applyBorder="1" applyAlignment="1" applyProtection="1">
      <alignment wrapText="1"/>
    </xf>
    <xf numFmtId="0" fontId="4" fillId="0" borderId="0" xfId="0" applyFont="1" applyBorder="1" applyAlignment="1" applyProtection="1">
      <alignment horizontal="left" wrapText="1"/>
    </xf>
    <xf numFmtId="0" fontId="12" fillId="0" borderId="0" xfId="0" applyFont="1" applyBorder="1" applyAlignment="1" applyProtection="1">
      <alignment horizontal="right" wrapText="1"/>
    </xf>
    <xf numFmtId="0" fontId="4" fillId="0" borderId="0" xfId="0" applyFont="1" applyBorder="1" applyAlignment="1" applyProtection="1">
      <alignment horizontal="right" wrapText="1"/>
    </xf>
    <xf numFmtId="0" fontId="7" fillId="0" borderId="0" xfId="0" applyFont="1" applyAlignment="1" applyProtection="1">
      <alignment horizontal="center" wrapText="1"/>
    </xf>
    <xf numFmtId="0" fontId="7" fillId="4" borderId="0" xfId="0" applyFont="1" applyFill="1" applyAlignment="1" applyProtection="1">
      <alignment wrapText="1"/>
    </xf>
    <xf numFmtId="0" fontId="28" fillId="5" borderId="56" xfId="0" applyFont="1" applyFill="1" applyBorder="1" applyAlignment="1" applyProtection="1">
      <alignment vertical="center" wrapText="1"/>
    </xf>
    <xf numFmtId="0" fontId="28" fillId="5" borderId="57" xfId="0" applyFont="1" applyFill="1" applyBorder="1" applyAlignment="1" applyProtection="1">
      <alignment vertical="center" wrapText="1"/>
    </xf>
    <xf numFmtId="0" fontId="28" fillId="14" borderId="28" xfId="0" applyFont="1" applyFill="1" applyBorder="1" applyAlignment="1" applyProtection="1">
      <alignment horizontal="center" vertical="center" wrapText="1"/>
    </xf>
    <xf numFmtId="0" fontId="49" fillId="16" borderId="2" xfId="0" applyFont="1" applyFill="1" applyBorder="1" applyAlignment="1" applyProtection="1">
      <alignment horizontal="center" vertical="center" wrapText="1"/>
    </xf>
    <xf numFmtId="9" fontId="49" fillId="16" borderId="2" xfId="0" applyNumberFormat="1" applyFont="1" applyFill="1" applyBorder="1" applyAlignment="1" applyProtection="1">
      <alignment horizontal="center" vertical="center" wrapText="1"/>
    </xf>
    <xf numFmtId="165" fontId="49" fillId="16" borderId="2" xfId="1" applyNumberFormat="1" applyFont="1" applyFill="1" applyBorder="1" applyAlignment="1" applyProtection="1">
      <alignment horizontal="center" vertical="center" wrapText="1"/>
    </xf>
    <xf numFmtId="0" fontId="25" fillId="4" borderId="2" xfId="0" applyFont="1" applyFill="1" applyBorder="1" applyAlignment="1" applyProtection="1">
      <alignment horizontal="center" vertical="center" wrapText="1"/>
    </xf>
    <xf numFmtId="165" fontId="52" fillId="0" borderId="2" xfId="1" applyNumberFormat="1" applyFont="1" applyFill="1" applyBorder="1" applyAlignment="1" applyProtection="1">
      <alignment horizontal="center" vertical="center" wrapText="1"/>
    </xf>
    <xf numFmtId="0" fontId="52" fillId="0" borderId="2" xfId="0" applyFont="1" applyFill="1" applyBorder="1" applyAlignment="1">
      <alignment horizontal="center" vertical="center" wrapText="1"/>
    </xf>
    <xf numFmtId="0" fontId="7" fillId="0" borderId="0" xfId="0" applyFont="1" applyFill="1" applyBorder="1" applyAlignment="1" applyProtection="1">
      <alignment horizontal="center" wrapText="1"/>
    </xf>
    <xf numFmtId="0" fontId="7" fillId="0" borderId="0" xfId="0" applyFont="1" applyFill="1" applyAlignment="1" applyProtection="1">
      <alignment horizontal="center" wrapText="1"/>
    </xf>
    <xf numFmtId="0" fontId="49" fillId="0" borderId="2" xfId="0" applyFont="1" applyFill="1" applyBorder="1" applyAlignment="1" applyProtection="1">
      <alignment horizontal="left" vertical="center" wrapText="1"/>
    </xf>
    <xf numFmtId="0" fontId="49" fillId="16" borderId="2" xfId="0" applyFont="1" applyFill="1" applyBorder="1" applyAlignment="1" applyProtection="1">
      <alignment horizontal="left" vertical="center" wrapText="1"/>
    </xf>
    <xf numFmtId="165" fontId="49" fillId="16" borderId="2" xfId="1" applyNumberFormat="1" applyFont="1" applyFill="1" applyBorder="1" applyAlignment="1" applyProtection="1">
      <alignment horizontal="left" vertical="center" wrapText="1"/>
    </xf>
    <xf numFmtId="165" fontId="52" fillId="0" borderId="2" xfId="1" applyNumberFormat="1" applyFont="1" applyFill="1" applyBorder="1" applyAlignment="1" applyProtection="1">
      <alignment horizontal="left" vertical="center" wrapText="1"/>
    </xf>
    <xf numFmtId="0" fontId="12" fillId="0" borderId="2" xfId="0" applyFont="1" applyFill="1" applyBorder="1" applyAlignment="1" applyProtection="1">
      <alignment horizontal="center" vertical="center" wrapText="1"/>
    </xf>
    <xf numFmtId="9" fontId="25" fillId="0" borderId="2" xfId="0" applyNumberFormat="1" applyFont="1" applyFill="1" applyBorder="1" applyAlignment="1" applyProtection="1">
      <alignment horizontal="center" vertical="center" wrapText="1"/>
    </xf>
    <xf numFmtId="165" fontId="25" fillId="0" borderId="2" xfId="1" applyNumberFormat="1" applyFont="1" applyFill="1" applyBorder="1" applyAlignment="1" applyProtection="1">
      <alignment horizontal="center" vertical="center" wrapText="1"/>
    </xf>
    <xf numFmtId="0" fontId="25" fillId="4" borderId="2" xfId="0" applyFont="1" applyFill="1" applyBorder="1" applyAlignment="1" applyProtection="1">
      <alignment horizontal="left" vertical="center" wrapText="1"/>
    </xf>
    <xf numFmtId="43" fontId="52" fillId="4" borderId="2" xfId="1" applyNumberFormat="1" applyFont="1" applyFill="1" applyBorder="1" applyAlignment="1" applyProtection="1">
      <alignment horizontal="center" vertical="center" wrapText="1"/>
    </xf>
    <xf numFmtId="0" fontId="12" fillId="0" borderId="2" xfId="0" applyFont="1" applyFill="1" applyBorder="1" applyAlignment="1" applyProtection="1">
      <alignment horizontal="left" vertical="center" wrapText="1"/>
    </xf>
    <xf numFmtId="0" fontId="25" fillId="4" borderId="2" xfId="2" applyFont="1" applyFill="1" applyBorder="1" applyAlignment="1">
      <alignment horizontal="center" vertical="top" wrapText="1"/>
    </xf>
    <xf numFmtId="43" fontId="52" fillId="0" borderId="2" xfId="1" applyNumberFormat="1" applyFont="1" applyFill="1" applyBorder="1" applyAlignment="1" applyProtection="1">
      <alignment horizontal="left" vertical="center" wrapText="1"/>
    </xf>
    <xf numFmtId="0" fontId="25" fillId="0" borderId="2" xfId="2" applyFont="1" applyFill="1" applyBorder="1" applyAlignment="1">
      <alignment horizontal="center" vertical="top" wrapText="1"/>
    </xf>
    <xf numFmtId="0" fontId="52" fillId="0" borderId="2" xfId="0" applyFont="1" applyFill="1" applyBorder="1" applyAlignment="1" applyProtection="1">
      <alignment horizontal="left" vertical="center" wrapText="1"/>
    </xf>
    <xf numFmtId="9" fontId="49" fillId="16" borderId="2" xfId="13" applyFont="1" applyFill="1" applyBorder="1" applyAlignment="1" applyProtection="1">
      <alignment horizontal="center" vertical="center" wrapText="1"/>
    </xf>
    <xf numFmtId="0" fontId="25" fillId="4" borderId="2" xfId="15" applyFont="1" applyFill="1" applyBorder="1" applyAlignment="1" applyProtection="1">
      <alignment horizontal="center" vertical="center" wrapText="1"/>
    </xf>
    <xf numFmtId="0" fontId="25" fillId="0" borderId="2" xfId="15" applyFont="1" applyFill="1" applyBorder="1" applyAlignment="1" applyProtection="1">
      <alignment horizontal="center" vertical="center" wrapText="1"/>
    </xf>
    <xf numFmtId="43" fontId="25" fillId="0" borderId="2" xfId="1" applyNumberFormat="1" applyFont="1" applyFill="1" applyBorder="1" applyAlignment="1" applyProtection="1">
      <alignment horizontal="center" vertical="center" wrapText="1"/>
    </xf>
    <xf numFmtId="0" fontId="43" fillId="0" borderId="2" xfId="0" applyFont="1" applyFill="1" applyBorder="1" applyAlignment="1" applyProtection="1">
      <alignment horizontal="left" vertical="center" wrapText="1"/>
    </xf>
    <xf numFmtId="0" fontId="43" fillId="16" borderId="2" xfId="0" applyFont="1" applyFill="1" applyBorder="1" applyAlignment="1" applyProtection="1">
      <alignment horizontal="center" vertical="center" wrapText="1"/>
    </xf>
    <xf numFmtId="165" fontId="25" fillId="0" borderId="2" xfId="1" applyNumberFormat="1" applyFont="1" applyFill="1" applyBorder="1" applyAlignment="1">
      <alignment horizontal="center" vertical="center" wrapText="1"/>
    </xf>
    <xf numFmtId="0" fontId="25" fillId="0" borderId="2" xfId="16" applyFont="1" applyFill="1" applyBorder="1" applyAlignment="1" applyProtection="1">
      <alignment horizontal="center" vertical="center" wrapText="1"/>
    </xf>
    <xf numFmtId="0" fontId="52" fillId="0" borderId="2" xfId="16" applyFont="1" applyFill="1" applyBorder="1" applyAlignment="1" applyProtection="1">
      <alignment horizontal="center" vertical="center" wrapText="1"/>
    </xf>
    <xf numFmtId="0" fontId="25" fillId="4" borderId="2" xfId="15" applyFont="1" applyFill="1" applyBorder="1" applyAlignment="1" applyProtection="1">
      <alignment vertical="center" wrapText="1"/>
    </xf>
    <xf numFmtId="0" fontId="25" fillId="0" borderId="2" xfId="15" applyFont="1" applyFill="1" applyBorder="1" applyAlignment="1" applyProtection="1">
      <alignment vertical="center" wrapText="1"/>
    </xf>
    <xf numFmtId="0" fontId="25" fillId="0" borderId="2" xfId="0" applyFont="1" applyFill="1" applyBorder="1" applyAlignment="1" applyProtection="1">
      <alignment vertical="center" wrapText="1"/>
    </xf>
    <xf numFmtId="9" fontId="25" fillId="4" borderId="2" xfId="0" applyNumberFormat="1" applyFont="1" applyFill="1" applyBorder="1" applyAlignment="1" applyProtection="1">
      <alignment horizontal="center" vertical="center" wrapText="1"/>
    </xf>
    <xf numFmtId="0" fontId="25" fillId="0" borderId="2" xfId="2" applyFont="1" applyFill="1" applyBorder="1" applyAlignment="1">
      <alignment horizontal="left" vertical="center" wrapText="1"/>
    </xf>
    <xf numFmtId="0" fontId="25" fillId="2" borderId="2" xfId="16" applyFont="1" applyFill="1" applyBorder="1" applyAlignment="1" applyProtection="1">
      <alignment horizontal="left" vertical="center" wrapText="1"/>
    </xf>
    <xf numFmtId="0" fontId="25" fillId="2" borderId="2" xfId="16" applyFont="1" applyFill="1" applyBorder="1" applyAlignment="1" applyProtection="1">
      <alignment horizontal="center" vertical="center" wrapText="1"/>
    </xf>
    <xf numFmtId="43" fontId="49" fillId="0" borderId="2" xfId="0" applyNumberFormat="1" applyFont="1" applyFill="1" applyBorder="1" applyAlignment="1" applyProtection="1">
      <alignment horizontal="left" vertical="center" wrapText="1"/>
    </xf>
    <xf numFmtId="0" fontId="54" fillId="16" borderId="2" xfId="0" applyFont="1" applyFill="1" applyBorder="1" applyAlignment="1" applyProtection="1">
      <alignment horizontal="center" vertical="center" wrapText="1"/>
    </xf>
    <xf numFmtId="0" fontId="25" fillId="4" borderId="2" xfId="16" applyFont="1" applyFill="1" applyBorder="1" applyAlignment="1" applyProtection="1">
      <alignment horizontal="center" vertical="center" wrapText="1"/>
    </xf>
    <xf numFmtId="0" fontId="25" fillId="0" borderId="2" xfId="0" applyFont="1" applyBorder="1" applyAlignment="1">
      <alignment horizontal="center" vertical="center" wrapText="1"/>
    </xf>
    <xf numFmtId="165" fontId="52" fillId="0" borderId="2" xfId="0" applyNumberFormat="1" applyFont="1" applyFill="1" applyBorder="1" applyAlignment="1" applyProtection="1">
      <alignment horizontal="left" vertical="center" wrapText="1"/>
    </xf>
    <xf numFmtId="0" fontId="7" fillId="0" borderId="0" xfId="0" applyFont="1" applyFill="1" applyAlignment="1" applyProtection="1">
      <alignment horizontal="left" vertical="center" wrapText="1"/>
      <protection locked="0"/>
    </xf>
    <xf numFmtId="0" fontId="7" fillId="0" borderId="0" xfId="0" applyFont="1" applyAlignment="1" applyProtection="1">
      <alignment horizontal="left" vertical="center" wrapText="1"/>
      <protection locked="0"/>
    </xf>
    <xf numFmtId="165" fontId="25" fillId="0" borderId="2" xfId="1" applyNumberFormat="1" applyFont="1" applyFill="1" applyBorder="1" applyAlignment="1" applyProtection="1">
      <alignment horizontal="left" vertical="center" wrapText="1"/>
    </xf>
    <xf numFmtId="165" fontId="25" fillId="4" borderId="2" xfId="1" applyNumberFormat="1" applyFont="1" applyFill="1" applyBorder="1" applyAlignment="1" applyProtection="1">
      <alignment vertical="center" wrapText="1"/>
    </xf>
    <xf numFmtId="9" fontId="25" fillId="0" borderId="2" xfId="2" applyNumberFormat="1" applyFont="1" applyFill="1" applyBorder="1" applyAlignment="1" applyProtection="1">
      <alignment horizontal="center" vertical="center" wrapText="1"/>
    </xf>
    <xf numFmtId="0" fontId="25" fillId="4" borderId="2" xfId="2" applyFont="1" applyFill="1" applyBorder="1" applyAlignment="1" applyProtection="1">
      <alignment horizontal="center" vertical="center" wrapText="1"/>
    </xf>
    <xf numFmtId="0" fontId="52" fillId="4" borderId="2" xfId="15" applyFont="1" applyFill="1" applyBorder="1" applyAlignment="1" applyProtection="1">
      <alignment horizontal="center" vertical="center" wrapText="1"/>
    </xf>
    <xf numFmtId="9" fontId="52" fillId="4" borderId="2" xfId="14" applyFont="1" applyFill="1" applyBorder="1" applyAlignment="1" applyProtection="1">
      <alignment horizontal="center" vertical="center" wrapText="1"/>
    </xf>
    <xf numFmtId="0" fontId="52" fillId="0" borderId="2" xfId="15" applyFont="1" applyFill="1" applyBorder="1" applyAlignment="1" applyProtection="1">
      <alignment horizontal="center" vertical="center" wrapText="1"/>
    </xf>
    <xf numFmtId="165" fontId="25" fillId="4" borderId="2" xfId="1" applyNumberFormat="1" applyFont="1" applyFill="1" applyBorder="1" applyAlignment="1" applyProtection="1">
      <alignment wrapText="1"/>
    </xf>
    <xf numFmtId="0" fontId="49" fillId="0" borderId="2" xfId="0" applyFont="1" applyFill="1" applyBorder="1" applyAlignment="1" applyProtection="1">
      <alignment horizontal="center" vertical="center" wrapText="1"/>
    </xf>
    <xf numFmtId="165" fontId="25" fillId="4" borderId="2" xfId="1" applyNumberFormat="1" applyFont="1" applyFill="1" applyBorder="1" applyAlignment="1" applyProtection="1">
      <alignment horizontal="center" wrapText="1"/>
    </xf>
    <xf numFmtId="165" fontId="25" fillId="4" borderId="2" xfId="1" applyNumberFormat="1" applyFont="1" applyFill="1" applyBorder="1" applyAlignment="1" applyProtection="1">
      <alignment horizontal="center" vertical="center" wrapText="1"/>
    </xf>
    <xf numFmtId="3" fontId="49" fillId="16" borderId="2" xfId="0" applyNumberFormat="1" applyFont="1" applyFill="1" applyBorder="1" applyAlignment="1" applyProtection="1">
      <alignment horizontal="right" vertical="center" wrapText="1"/>
    </xf>
    <xf numFmtId="3" fontId="52" fillId="0" borderId="2" xfId="0" applyNumberFormat="1" applyFont="1" applyFill="1" applyBorder="1" applyAlignment="1" applyProtection="1">
      <alignment horizontal="right" vertical="center" wrapText="1"/>
    </xf>
    <xf numFmtId="9" fontId="25" fillId="4" borderId="2" xfId="16" applyNumberFormat="1" applyFont="1" applyFill="1" applyBorder="1" applyAlignment="1" applyProtection="1">
      <alignment horizontal="center" vertical="center" wrapText="1"/>
    </xf>
    <xf numFmtId="0" fontId="25" fillId="4" borderId="2" xfId="16" applyFont="1" applyFill="1" applyBorder="1" applyAlignment="1">
      <alignment horizontal="center" vertical="center" wrapText="1"/>
    </xf>
    <xf numFmtId="164" fontId="25" fillId="4" borderId="2" xfId="16" applyNumberFormat="1" applyFont="1" applyFill="1" applyBorder="1" applyAlignment="1" applyProtection="1">
      <alignment horizontal="center" vertical="center" wrapText="1"/>
    </xf>
    <xf numFmtId="9" fontId="25" fillId="2" borderId="2" xfId="16" applyNumberFormat="1" applyFont="1" applyFill="1" applyBorder="1" applyAlignment="1" applyProtection="1">
      <alignment horizontal="center" vertical="center" wrapText="1"/>
    </xf>
    <xf numFmtId="0" fontId="54" fillId="0" borderId="2" xfId="0" applyFont="1" applyFill="1" applyBorder="1" applyAlignment="1" applyProtection="1">
      <alignment horizontal="center" vertical="center" wrapText="1"/>
    </xf>
    <xf numFmtId="0" fontId="25" fillId="4" borderId="2" xfId="16" applyFont="1" applyFill="1" applyBorder="1" applyAlignment="1" applyProtection="1">
      <alignment horizontal="center" vertical="center" wrapText="1"/>
      <protection locked="0"/>
    </xf>
    <xf numFmtId="0" fontId="54" fillId="0" borderId="2" xfId="0" applyFont="1" applyFill="1" applyBorder="1" applyAlignment="1" applyProtection="1">
      <alignment horizontal="left" vertical="center" wrapText="1"/>
    </xf>
    <xf numFmtId="0" fontId="25" fillId="17" borderId="2" xfId="0" applyFont="1" applyFill="1" applyBorder="1" applyAlignment="1" applyProtection="1">
      <alignment horizontal="center" vertical="center" wrapText="1"/>
    </xf>
    <xf numFmtId="0" fontId="25" fillId="17" borderId="2" xfId="0" applyFont="1" applyFill="1" applyBorder="1" applyAlignment="1" applyProtection="1">
      <alignment horizontal="center" vertical="center" wrapText="1"/>
      <protection locked="0"/>
    </xf>
    <xf numFmtId="0" fontId="25" fillId="17" borderId="2" xfId="0" applyFont="1" applyFill="1" applyBorder="1" applyAlignment="1">
      <alignment horizontal="center" vertical="center" wrapText="1"/>
    </xf>
    <xf numFmtId="0" fontId="52" fillId="0" borderId="2" xfId="0" applyFont="1" applyFill="1" applyBorder="1" applyAlignment="1" applyProtection="1">
      <alignment horizontal="center" vertical="center" wrapText="1"/>
    </xf>
    <xf numFmtId="165" fontId="25" fillId="0" borderId="0" xfId="1" applyNumberFormat="1" applyFont="1" applyBorder="1" applyAlignment="1" applyProtection="1">
      <alignment vertical="top" wrapText="1"/>
    </xf>
    <xf numFmtId="0" fontId="25" fillId="0" borderId="0" xfId="0" applyFont="1" applyFill="1" applyBorder="1" applyAlignment="1">
      <alignment vertical="center" wrapText="1"/>
    </xf>
    <xf numFmtId="0" fontId="49" fillId="4" borderId="1" xfId="0" applyFont="1" applyFill="1" applyBorder="1" applyAlignment="1" applyProtection="1">
      <alignment horizontal="center" vertical="center" wrapText="1"/>
    </xf>
    <xf numFmtId="165" fontId="25" fillId="0" borderId="0" xfId="1" applyNumberFormat="1" applyFont="1" applyAlignment="1" applyProtection="1">
      <alignment horizontal="center" wrapText="1"/>
    </xf>
    <xf numFmtId="0" fontId="25" fillId="0" borderId="0" xfId="0" applyFont="1" applyAlignment="1" applyProtection="1">
      <alignment horizontal="center" wrapText="1"/>
    </xf>
    <xf numFmtId="0" fontId="19" fillId="0" borderId="11" xfId="0" applyFont="1" applyBorder="1" applyAlignment="1" applyProtection="1">
      <alignment horizontal="center" vertical="center" wrapText="1"/>
    </xf>
    <xf numFmtId="0" fontId="19" fillId="0" borderId="0" xfId="0" applyFont="1" applyBorder="1" applyAlignment="1" applyProtection="1">
      <alignment horizontal="center" vertical="center" wrapText="1"/>
    </xf>
    <xf numFmtId="0" fontId="4" fillId="0" borderId="0" xfId="0" applyFont="1" applyBorder="1" applyAlignment="1" applyProtection="1">
      <alignment horizontal="center" wrapText="1"/>
    </xf>
    <xf numFmtId="165" fontId="25" fillId="4" borderId="2" xfId="1" applyNumberFormat="1" applyFont="1" applyFill="1" applyBorder="1" applyAlignment="1">
      <alignment vertical="center" wrapText="1"/>
    </xf>
    <xf numFmtId="9" fontId="25" fillId="4" borderId="2" xfId="13" applyFont="1" applyFill="1" applyBorder="1" applyAlignment="1">
      <alignment vertical="center" wrapText="1"/>
    </xf>
    <xf numFmtId="0" fontId="25" fillId="4" borderId="2" xfId="2" applyFont="1" applyFill="1" applyBorder="1" applyAlignment="1">
      <alignment wrapText="1"/>
    </xf>
    <xf numFmtId="0" fontId="12" fillId="0" borderId="1" xfId="2" applyFont="1" applyBorder="1" applyAlignment="1">
      <alignment vertical="center" wrapText="1"/>
    </xf>
    <xf numFmtId="0" fontId="25" fillId="0" borderId="1" xfId="2" applyFont="1" applyBorder="1" applyAlignment="1">
      <alignment vertical="center" wrapText="1"/>
    </xf>
    <xf numFmtId="0" fontId="56" fillId="0" borderId="1" xfId="2" applyFont="1" applyBorder="1" applyAlignment="1">
      <alignment horizontal="center" vertical="center" wrapText="1"/>
    </xf>
    <xf numFmtId="0" fontId="49" fillId="5" borderId="27" xfId="2" applyFont="1" applyFill="1" applyBorder="1" applyAlignment="1">
      <alignment horizontal="center" vertical="center" wrapText="1"/>
    </xf>
    <xf numFmtId="0" fontId="49" fillId="5" borderId="104" xfId="2" applyFont="1" applyFill="1" applyBorder="1" applyAlignment="1">
      <alignment horizontal="center" vertical="center" wrapText="1"/>
    </xf>
    <xf numFmtId="0" fontId="49" fillId="5" borderId="28" xfId="2" applyFont="1" applyFill="1" applyBorder="1" applyAlignment="1">
      <alignment horizontal="center" vertical="center" wrapText="1"/>
    </xf>
    <xf numFmtId="0" fontId="49" fillId="5" borderId="91" xfId="2" applyFont="1" applyFill="1" applyBorder="1" applyAlignment="1">
      <alignment horizontal="center" vertical="center" wrapText="1"/>
    </xf>
    <xf numFmtId="3" fontId="25" fillId="0" borderId="0" xfId="0" applyNumberFormat="1" applyFont="1" applyAlignment="1">
      <alignment horizontal="right" vertical="center"/>
    </xf>
    <xf numFmtId="0" fontId="25" fillId="0" borderId="0" xfId="0" applyFont="1" applyAlignment="1">
      <alignment horizontal="right" vertical="center"/>
    </xf>
    <xf numFmtId="3" fontId="25" fillId="0" borderId="0" xfId="2" applyNumberFormat="1" applyFont="1" applyAlignment="1">
      <alignment wrapText="1"/>
    </xf>
    <xf numFmtId="0" fontId="20" fillId="0" borderId="0" xfId="2" applyFont="1" applyBorder="1" applyAlignment="1" applyProtection="1">
      <alignment horizontal="center" vertical="center" wrapText="1"/>
    </xf>
    <xf numFmtId="0" fontId="25" fillId="0" borderId="1" xfId="2" applyFont="1" applyBorder="1" applyAlignment="1">
      <alignment horizontal="center" vertical="center" wrapText="1"/>
    </xf>
    <xf numFmtId="0" fontId="25" fillId="0" borderId="0" xfId="2" applyFont="1" applyAlignment="1">
      <alignment horizontal="center" wrapText="1"/>
    </xf>
    <xf numFmtId="0" fontId="3" fillId="0" borderId="0" xfId="2" applyFont="1" applyAlignment="1">
      <alignment horizontal="center" wrapText="1"/>
    </xf>
    <xf numFmtId="0" fontId="49" fillId="5" borderId="56" xfId="0" applyFont="1" applyFill="1" applyBorder="1" applyAlignment="1">
      <alignment horizontal="center" vertical="center" wrapText="1"/>
    </xf>
    <xf numFmtId="0" fontId="49" fillId="5" borderId="71" xfId="0" applyFont="1" applyFill="1" applyBorder="1" applyAlignment="1">
      <alignment horizontal="center" vertical="center" wrapText="1"/>
    </xf>
    <xf numFmtId="0" fontId="49" fillId="8" borderId="57" xfId="0" applyFont="1" applyFill="1" applyBorder="1" applyAlignment="1">
      <alignment horizontal="center" vertical="center" wrapText="1"/>
    </xf>
    <xf numFmtId="0" fontId="49" fillId="14" borderId="28" xfId="0" applyFont="1" applyFill="1" applyBorder="1" applyAlignment="1">
      <alignment horizontal="center" vertical="center" wrapText="1"/>
    </xf>
    <xf numFmtId="0" fontId="25" fillId="0" borderId="2" xfId="0" applyFont="1" applyBorder="1" applyAlignment="1">
      <alignment wrapText="1"/>
    </xf>
    <xf numFmtId="0" fontId="25" fillId="4" borderId="1" xfId="0" applyFont="1" applyFill="1" applyBorder="1" applyAlignment="1">
      <alignment horizontal="center" vertical="center" wrapText="1"/>
    </xf>
    <xf numFmtId="0" fontId="25" fillId="0" borderId="1" xfId="0" applyFont="1" applyFill="1" applyBorder="1" applyAlignment="1" applyProtection="1">
      <alignment horizontal="center" vertical="center" wrapText="1"/>
      <protection locked="0"/>
    </xf>
    <xf numFmtId="9" fontId="25" fillId="0" borderId="1" xfId="0" applyNumberFormat="1" applyFont="1" applyFill="1" applyBorder="1" applyAlignment="1" applyProtection="1">
      <alignment horizontal="center" vertical="center" wrapText="1"/>
      <protection locked="0"/>
    </xf>
    <xf numFmtId="9" fontId="52" fillId="0" borderId="2" xfId="2" applyNumberFormat="1" applyFont="1" applyFill="1" applyBorder="1" applyAlignment="1">
      <alignment horizontal="center" vertical="center" wrapText="1"/>
    </xf>
    <xf numFmtId="0" fontId="52" fillId="0" borderId="2" xfId="2" applyFont="1" applyFill="1" applyBorder="1" applyAlignment="1" applyProtection="1">
      <alignment horizontal="center" vertical="center" wrapText="1"/>
      <protection locked="0"/>
    </xf>
    <xf numFmtId="9" fontId="25" fillId="0" borderId="2" xfId="2" applyNumberFormat="1" applyFont="1" applyFill="1" applyBorder="1" applyAlignment="1" applyProtection="1">
      <alignment horizontal="center" vertical="center" wrapText="1"/>
      <protection locked="0"/>
    </xf>
    <xf numFmtId="3" fontId="52" fillId="0" borderId="2" xfId="2" applyNumberFormat="1" applyFont="1" applyFill="1" applyBorder="1" applyAlignment="1" applyProtection="1">
      <alignment horizontal="center" vertical="center" wrapText="1"/>
      <protection locked="0"/>
    </xf>
    <xf numFmtId="0" fontId="49" fillId="0" borderId="2" xfId="0" applyFont="1" applyFill="1" applyBorder="1" applyAlignment="1" applyProtection="1">
      <alignment horizontal="center" vertical="center" textRotation="90" wrapText="1"/>
    </xf>
    <xf numFmtId="0" fontId="43" fillId="0" borderId="2" xfId="0" applyFont="1" applyFill="1" applyBorder="1" applyAlignment="1" applyProtection="1">
      <alignment horizontal="center" vertical="center" wrapText="1"/>
    </xf>
    <xf numFmtId="0" fontId="49" fillId="0" borderId="2" xfId="0" applyFont="1" applyFill="1" applyBorder="1" applyAlignment="1">
      <alignment horizontal="center" vertical="center" wrapText="1"/>
    </xf>
    <xf numFmtId="0" fontId="12" fillId="4" borderId="2" xfId="0" applyFont="1" applyFill="1" applyBorder="1" applyAlignment="1" applyProtection="1">
      <alignment vertical="center" wrapText="1"/>
    </xf>
    <xf numFmtId="0" fontId="25" fillId="4" borderId="2" xfId="0" applyFont="1" applyFill="1" applyBorder="1" applyAlignment="1" applyProtection="1">
      <alignment wrapText="1"/>
    </xf>
    <xf numFmtId="0" fontId="12" fillId="0" borderId="2" xfId="0" applyFont="1" applyFill="1" applyBorder="1" applyAlignment="1" applyProtection="1">
      <alignment vertical="center" wrapText="1"/>
    </xf>
    <xf numFmtId="3" fontId="12" fillId="0" borderId="2" xfId="0" applyNumberFormat="1" applyFont="1" applyFill="1" applyBorder="1" applyAlignment="1" applyProtection="1">
      <alignment vertical="center" wrapText="1"/>
    </xf>
    <xf numFmtId="0" fontId="25" fillId="4" borderId="2" xfId="2" applyFont="1" applyFill="1" applyBorder="1" applyAlignment="1" applyProtection="1">
      <alignment vertical="center" wrapText="1"/>
    </xf>
    <xf numFmtId="0" fontId="58" fillId="0" borderId="2" xfId="0" applyFont="1" applyFill="1" applyBorder="1" applyAlignment="1" applyProtection="1">
      <alignment horizontal="center" vertical="center" wrapText="1"/>
    </xf>
    <xf numFmtId="9" fontId="25" fillId="17" borderId="2" xfId="0" applyNumberFormat="1" applyFont="1" applyFill="1" applyBorder="1" applyAlignment="1" applyProtection="1">
      <alignment horizontal="center" vertical="center" wrapText="1"/>
    </xf>
    <xf numFmtId="0" fontId="25" fillId="0" borderId="0" xfId="0" applyFont="1" applyBorder="1" applyAlignment="1" applyProtection="1">
      <alignment horizontal="center" vertical="top" wrapText="1"/>
    </xf>
    <xf numFmtId="0" fontId="25" fillId="0" borderId="0" xfId="0" applyFont="1" applyBorder="1" applyAlignment="1" applyProtection="1">
      <alignment horizontal="left" vertical="top" wrapText="1"/>
    </xf>
    <xf numFmtId="0" fontId="25" fillId="0" borderId="0" xfId="0" applyFont="1" applyBorder="1" applyAlignment="1" applyProtection="1">
      <alignment horizontal="right" vertical="top" wrapText="1"/>
    </xf>
    <xf numFmtId="0" fontId="25" fillId="0" borderId="0" xfId="0" applyFont="1" applyBorder="1" applyAlignment="1" applyProtection="1">
      <alignment vertical="top" wrapText="1"/>
    </xf>
    <xf numFmtId="0" fontId="49" fillId="4" borderId="12" xfId="0" applyFont="1" applyFill="1" applyBorder="1" applyAlignment="1" applyProtection="1">
      <alignment horizontal="center" vertical="center" wrapText="1"/>
    </xf>
    <xf numFmtId="0" fontId="49" fillId="4" borderId="4" xfId="0" applyFont="1" applyFill="1" applyBorder="1" applyAlignment="1" applyProtection="1">
      <alignment horizontal="center" vertical="center" wrapText="1"/>
    </xf>
    <xf numFmtId="0" fontId="49" fillId="0" borderId="12" xfId="0" applyFont="1" applyFill="1" applyBorder="1" applyAlignment="1" applyProtection="1">
      <alignment horizontal="left" vertical="center" wrapText="1"/>
    </xf>
    <xf numFmtId="0" fontId="52" fillId="0" borderId="2" xfId="0" applyFont="1" applyBorder="1" applyAlignment="1">
      <alignment horizontal="center" vertical="center" wrapText="1"/>
    </xf>
    <xf numFmtId="0" fontId="25" fillId="0" borderId="2" xfId="0" applyFont="1" applyBorder="1" applyAlignment="1" applyProtection="1">
      <alignment horizontal="center" vertical="center" wrapText="1"/>
      <protection locked="0"/>
    </xf>
    <xf numFmtId="165" fontId="49" fillId="5" borderId="2" xfId="1" applyNumberFormat="1" applyFont="1" applyFill="1" applyBorder="1" applyAlignment="1" applyProtection="1">
      <alignment horizontal="center" vertical="center" wrapText="1"/>
    </xf>
    <xf numFmtId="0" fontId="49" fillId="5" borderId="2" xfId="0" applyFont="1" applyFill="1" applyBorder="1" applyAlignment="1" applyProtection="1">
      <alignment horizontal="center" vertical="center" wrapText="1"/>
    </xf>
    <xf numFmtId="0" fontId="0" fillId="0" borderId="0" xfId="0" applyAlignment="1"/>
    <xf numFmtId="0" fontId="16" fillId="0" borderId="0" xfId="0" applyFont="1" applyBorder="1" applyAlignment="1" applyProtection="1">
      <alignment vertical="center"/>
    </xf>
    <xf numFmtId="0" fontId="7" fillId="0" borderId="0" xfId="0" applyFont="1" applyAlignment="1">
      <alignment horizontal="justify"/>
    </xf>
    <xf numFmtId="0" fontId="16" fillId="0" borderId="0" xfId="0" applyFont="1" applyBorder="1" applyAlignment="1">
      <alignment vertical="center"/>
    </xf>
    <xf numFmtId="0" fontId="7" fillId="0" borderId="0" xfId="2" applyFont="1" applyAlignment="1">
      <alignment horizontal="center" vertical="center"/>
    </xf>
    <xf numFmtId="0" fontId="7" fillId="0" borderId="0" xfId="2" applyFont="1" applyAlignment="1"/>
    <xf numFmtId="0" fontId="7" fillId="0" borderId="0" xfId="2" applyFont="1" applyFill="1" applyAlignment="1"/>
    <xf numFmtId="0" fontId="3" fillId="0" borderId="0" xfId="0" applyFont="1" applyBorder="1" applyAlignment="1" applyProtection="1"/>
    <xf numFmtId="0" fontId="7" fillId="0" borderId="0" xfId="0" applyFont="1" applyAlignment="1"/>
    <xf numFmtId="0" fontId="0" fillId="0" borderId="0" xfId="0" applyAlignment="1">
      <alignment vertical="center"/>
    </xf>
    <xf numFmtId="0" fontId="23" fillId="0" borderId="0" xfId="0" applyFont="1" applyBorder="1" applyAlignment="1">
      <alignment horizontal="center" vertical="center"/>
    </xf>
    <xf numFmtId="0" fontId="16" fillId="0" borderId="0" xfId="0" applyFont="1" applyBorder="1" applyAlignment="1" applyProtection="1">
      <alignment horizontal="center"/>
    </xf>
    <xf numFmtId="0" fontId="20" fillId="0" borderId="0" xfId="0" applyFont="1" applyBorder="1" applyAlignment="1" applyProtection="1">
      <alignment horizontal="center" vertical="center"/>
    </xf>
    <xf numFmtId="0" fontId="20" fillId="0" borderId="10" xfId="0" applyFont="1" applyBorder="1" applyAlignment="1" applyProtection="1">
      <alignment horizontal="center" vertical="center"/>
    </xf>
    <xf numFmtId="0" fontId="3" fillId="0" borderId="0" xfId="0" applyFont="1" applyBorder="1" applyAlignment="1" applyProtection="1">
      <alignment horizontal="center"/>
    </xf>
    <xf numFmtId="4" fontId="4" fillId="0" borderId="0" xfId="0" applyNumberFormat="1" applyFont="1" applyBorder="1" applyAlignment="1" applyProtection="1">
      <alignment horizontal="right" vertical="center"/>
    </xf>
    <xf numFmtId="0" fontId="7" fillId="0" borderId="0" xfId="0" applyFont="1" applyBorder="1" applyAlignment="1"/>
    <xf numFmtId="4" fontId="4" fillId="0" borderId="0" xfId="0" applyNumberFormat="1" applyFont="1" applyFill="1" applyBorder="1" applyAlignment="1" applyProtection="1">
      <alignment horizontal="right" vertical="center"/>
    </xf>
    <xf numFmtId="0" fontId="25" fillId="4" borderId="2" xfId="0" applyFont="1" applyFill="1" applyBorder="1" applyAlignment="1" applyProtection="1">
      <alignment horizontal="center" vertical="center"/>
    </xf>
    <xf numFmtId="0" fontId="25" fillId="0" borderId="2" xfId="0" applyFont="1" applyFill="1" applyBorder="1" applyAlignment="1" applyProtection="1">
      <alignment horizontal="center" vertical="center"/>
    </xf>
    <xf numFmtId="0" fontId="25" fillId="0" borderId="2" xfId="2" applyFont="1" applyFill="1" applyBorder="1" applyAlignment="1" applyProtection="1">
      <alignment horizontal="center" vertical="center"/>
    </xf>
    <xf numFmtId="0" fontId="49" fillId="14" borderId="57" xfId="0" applyFont="1" applyFill="1" applyBorder="1" applyAlignment="1" applyProtection="1">
      <alignment vertical="center" wrapText="1"/>
    </xf>
    <xf numFmtId="3" fontId="25" fillId="0" borderId="2" xfId="2" applyNumberFormat="1" applyFont="1" applyFill="1" applyBorder="1" applyAlignment="1">
      <alignment horizontal="right" vertical="center"/>
    </xf>
    <xf numFmtId="1" fontId="25" fillId="0" borderId="2" xfId="2" applyNumberFormat="1" applyFont="1" applyFill="1" applyBorder="1" applyAlignment="1">
      <alignment horizontal="center" vertical="center"/>
    </xf>
    <xf numFmtId="3" fontId="25" fillId="4" borderId="2" xfId="18" applyNumberFormat="1" applyFont="1" applyFill="1" applyBorder="1" applyAlignment="1">
      <alignment horizontal="right" vertical="center"/>
    </xf>
    <xf numFmtId="0" fontId="49" fillId="14" borderId="28" xfId="0" applyFont="1" applyFill="1" applyBorder="1" applyAlignment="1" applyProtection="1">
      <alignment vertical="center" wrapText="1"/>
    </xf>
    <xf numFmtId="0" fontId="25" fillId="4" borderId="2" xfId="0" applyFont="1" applyFill="1" applyBorder="1" applyAlignment="1">
      <alignment horizontal="right" vertical="center"/>
    </xf>
    <xf numFmtId="0" fontId="25" fillId="4" borderId="2" xfId="0" applyFont="1" applyFill="1" applyBorder="1" applyAlignment="1">
      <alignment horizontal="center" vertical="center"/>
    </xf>
    <xf numFmtId="3" fontId="63" fillId="4" borderId="2" xfId="0" applyNumberFormat="1" applyFont="1" applyFill="1" applyBorder="1" applyAlignment="1">
      <alignment horizontal="center" vertical="center"/>
    </xf>
    <xf numFmtId="49" fontId="63" fillId="4" borderId="2" xfId="0" applyNumberFormat="1" applyFont="1" applyFill="1" applyBorder="1" applyAlignment="1">
      <alignment horizontal="center" vertical="center"/>
    </xf>
    <xf numFmtId="0" fontId="25" fillId="18" borderId="2" xfId="0" applyFont="1" applyFill="1" applyBorder="1" applyAlignment="1">
      <alignment horizontal="right" vertical="center"/>
    </xf>
    <xf numFmtId="14" fontId="12" fillId="18" borderId="2" xfId="1" applyNumberFormat="1" applyFont="1" applyFill="1" applyBorder="1" applyAlignment="1">
      <alignment vertical="center"/>
    </xf>
    <xf numFmtId="3" fontId="63" fillId="18" borderId="2" xfId="0" applyNumberFormat="1" applyFont="1" applyFill="1" applyBorder="1" applyAlignment="1">
      <alignment horizontal="right" vertical="center"/>
    </xf>
    <xf numFmtId="3" fontId="64" fillId="18" borderId="2" xfId="0" applyNumberFormat="1" applyFont="1" applyFill="1" applyBorder="1" applyAlignment="1">
      <alignment horizontal="right" vertical="center"/>
    </xf>
    <xf numFmtId="3" fontId="63" fillId="18" borderId="2" xfId="0" applyNumberFormat="1" applyFont="1" applyFill="1" applyBorder="1" applyAlignment="1">
      <alignment horizontal="center" vertical="center"/>
    </xf>
    <xf numFmtId="0" fontId="25" fillId="17" borderId="2" xfId="2" applyFont="1" applyFill="1" applyBorder="1" applyAlignment="1" applyProtection="1">
      <alignment horizontal="center" vertical="center"/>
    </xf>
    <xf numFmtId="49" fontId="63" fillId="0" borderId="2" xfId="2" applyNumberFormat="1" applyFont="1" applyBorder="1" applyAlignment="1">
      <alignment horizontal="center" vertical="center"/>
    </xf>
    <xf numFmtId="0" fontId="25" fillId="2" borderId="2" xfId="0" applyFont="1" applyFill="1" applyBorder="1" applyAlignment="1">
      <alignment horizontal="center" vertical="center"/>
    </xf>
    <xf numFmtId="3" fontId="63" fillId="0" borderId="2" xfId="2" applyNumberFormat="1" applyFont="1" applyBorder="1" applyAlignment="1">
      <alignment horizontal="center" vertical="center"/>
    </xf>
    <xf numFmtId="0" fontId="52" fillId="0" borderId="2" xfId="2" applyFont="1" applyBorder="1" applyAlignment="1">
      <alignment horizontal="center" vertical="center"/>
    </xf>
    <xf numFmtId="166" fontId="25" fillId="0" borderId="2" xfId="2" applyNumberFormat="1" applyFont="1" applyFill="1" applyBorder="1" applyAlignment="1">
      <alignment horizontal="center" vertical="center"/>
    </xf>
    <xf numFmtId="0" fontId="25" fillId="0" borderId="2" xfId="2" applyFont="1" applyFill="1" applyBorder="1" applyAlignment="1">
      <alignment horizontal="center" vertical="center"/>
    </xf>
    <xf numFmtId="0" fontId="25" fillId="2" borderId="2" xfId="2" applyFont="1" applyFill="1" applyBorder="1" applyAlignment="1">
      <alignment horizontal="center" vertical="center"/>
    </xf>
    <xf numFmtId="0" fontId="25" fillId="0" borderId="2" xfId="0" applyFont="1" applyFill="1" applyBorder="1" applyAlignment="1">
      <alignment horizontal="left" vertical="center"/>
    </xf>
    <xf numFmtId="167" fontId="25" fillId="0" borderId="2" xfId="1" applyNumberFormat="1" applyFont="1" applyFill="1" applyBorder="1" applyAlignment="1">
      <alignment horizontal="center" vertical="center"/>
    </xf>
    <xf numFmtId="3" fontId="25" fillId="0" borderId="2" xfId="0" applyNumberFormat="1" applyFont="1" applyFill="1" applyBorder="1" applyAlignment="1">
      <alignment horizontal="right" vertical="center"/>
    </xf>
    <xf numFmtId="0" fontId="12" fillId="0" borderId="2" xfId="2" applyFont="1" applyFill="1" applyBorder="1" applyAlignment="1">
      <alignment horizontal="center" vertical="center"/>
    </xf>
    <xf numFmtId="0" fontId="52" fillId="0" borderId="2" xfId="2" applyFont="1" applyFill="1" applyBorder="1" applyAlignment="1">
      <alignment horizontal="center" vertical="center"/>
    </xf>
    <xf numFmtId="17" fontId="25" fillId="0" borderId="2" xfId="2" applyNumberFormat="1" applyFont="1" applyFill="1" applyBorder="1" applyAlignment="1">
      <alignment horizontal="center" vertical="center"/>
    </xf>
    <xf numFmtId="3" fontId="63" fillId="0" borderId="2" xfId="2" applyNumberFormat="1" applyFont="1" applyFill="1" applyBorder="1" applyAlignment="1">
      <alignment horizontal="center" vertical="center"/>
    </xf>
    <xf numFmtId="0" fontId="12" fillId="2" borderId="2" xfId="2" applyFont="1" applyFill="1" applyBorder="1" applyAlignment="1">
      <alignment horizontal="center" vertical="center"/>
    </xf>
    <xf numFmtId="0" fontId="25" fillId="0" borderId="2" xfId="0" applyFont="1" applyFill="1" applyBorder="1" applyAlignment="1">
      <alignment horizontal="center" vertical="center"/>
    </xf>
    <xf numFmtId="0" fontId="25" fillId="0" borderId="2" xfId="0" applyNumberFormat="1" applyFont="1" applyFill="1" applyBorder="1" applyAlignment="1">
      <alignment horizontal="center" vertical="center"/>
    </xf>
    <xf numFmtId="167" fontId="25" fillId="0" borderId="2" xfId="2" applyNumberFormat="1" applyFont="1" applyFill="1" applyBorder="1" applyAlignment="1">
      <alignment horizontal="center" vertical="center"/>
    </xf>
    <xf numFmtId="1" fontId="25" fillId="0" borderId="2" xfId="0" applyNumberFormat="1" applyFont="1" applyFill="1" applyBorder="1" applyAlignment="1">
      <alignment horizontal="center" vertical="center"/>
    </xf>
    <xf numFmtId="3" fontId="25" fillId="0" borderId="2" xfId="2" applyNumberFormat="1" applyFont="1" applyFill="1" applyBorder="1" applyAlignment="1">
      <alignment horizontal="center" vertical="center"/>
    </xf>
    <xf numFmtId="0" fontId="25" fillId="0" borderId="2" xfId="1" applyNumberFormat="1" applyFont="1" applyFill="1" applyBorder="1" applyAlignment="1">
      <alignment horizontal="center" vertical="center"/>
    </xf>
    <xf numFmtId="49" fontId="12" fillId="2" borderId="2" xfId="0" applyNumberFormat="1" applyFont="1" applyFill="1" applyBorder="1" applyAlignment="1">
      <alignment horizontal="center" vertical="center"/>
    </xf>
    <xf numFmtId="0" fontId="25" fillId="0" borderId="2" xfId="0" applyFont="1" applyBorder="1" applyAlignment="1">
      <alignment horizontal="center" vertical="center"/>
    </xf>
    <xf numFmtId="3" fontId="25" fillId="0" borderId="2" xfId="0" applyNumberFormat="1" applyFont="1" applyBorder="1" applyAlignment="1">
      <alignment horizontal="center" vertical="center"/>
    </xf>
    <xf numFmtId="49" fontId="12" fillId="4" borderId="2" xfId="0" applyNumberFormat="1" applyFont="1" applyFill="1" applyBorder="1" applyAlignment="1">
      <alignment horizontal="center" vertical="center"/>
    </xf>
    <xf numFmtId="3" fontId="63" fillId="4" borderId="2" xfId="2" applyNumberFormat="1" applyFont="1" applyFill="1" applyBorder="1" applyAlignment="1">
      <alignment horizontal="center" vertical="center"/>
    </xf>
    <xf numFmtId="0" fontId="52" fillId="4" borderId="2" xfId="2" applyFont="1" applyFill="1" applyBorder="1" applyAlignment="1">
      <alignment horizontal="center" vertical="center"/>
    </xf>
    <xf numFmtId="166" fontId="25" fillId="4" borderId="2" xfId="2" applyNumberFormat="1" applyFont="1" applyFill="1" applyBorder="1" applyAlignment="1">
      <alignment horizontal="center" vertical="center"/>
    </xf>
    <xf numFmtId="0" fontId="25" fillId="4" borderId="2" xfId="2" applyFont="1" applyFill="1" applyBorder="1" applyAlignment="1">
      <alignment horizontal="center" vertical="center"/>
    </xf>
    <xf numFmtId="3" fontId="25" fillId="4" borderId="2" xfId="2" applyNumberFormat="1" applyFont="1" applyFill="1" applyBorder="1" applyAlignment="1">
      <alignment horizontal="right" vertical="center"/>
    </xf>
    <xf numFmtId="1" fontId="25" fillId="4" borderId="2" xfId="2" applyNumberFormat="1" applyFont="1" applyFill="1" applyBorder="1" applyAlignment="1">
      <alignment horizontal="center" vertical="center"/>
    </xf>
    <xf numFmtId="17" fontId="25" fillId="4" borderId="2" xfId="2" applyNumberFormat="1" applyFont="1" applyFill="1" applyBorder="1" applyAlignment="1">
      <alignment horizontal="center" vertical="center"/>
    </xf>
    <xf numFmtId="3" fontId="25" fillId="4" borderId="2" xfId="2" applyNumberFormat="1" applyFont="1" applyFill="1" applyBorder="1" applyAlignment="1">
      <alignment horizontal="center" vertical="center"/>
    </xf>
    <xf numFmtId="49" fontId="25" fillId="4" borderId="2" xfId="2" applyNumberFormat="1" applyFont="1" applyFill="1" applyBorder="1" applyAlignment="1">
      <alignment horizontal="center" vertical="center"/>
    </xf>
    <xf numFmtId="167" fontId="25" fillId="4" borderId="2" xfId="21" applyNumberFormat="1" applyFont="1" applyFill="1" applyBorder="1" applyAlignment="1">
      <alignment horizontal="center" vertical="center"/>
    </xf>
    <xf numFmtId="167" fontId="25" fillId="4" borderId="2" xfId="2" applyNumberFormat="1" applyFont="1" applyFill="1" applyBorder="1" applyAlignment="1">
      <alignment horizontal="center" vertical="center"/>
    </xf>
    <xf numFmtId="0" fontId="0" fillId="0" borderId="0" xfId="0" applyAlignment="1">
      <alignment wrapText="1"/>
    </xf>
    <xf numFmtId="0" fontId="11" fillId="0" borderId="0" xfId="0" applyFont="1" applyBorder="1" applyAlignment="1" applyProtection="1">
      <alignment wrapText="1"/>
    </xf>
    <xf numFmtId="0" fontId="3" fillId="0" borderId="0" xfId="0" applyFont="1" applyAlignment="1">
      <alignment wrapText="1"/>
    </xf>
    <xf numFmtId="3" fontId="25" fillId="2" borderId="2" xfId="0" applyNumberFormat="1" applyFont="1" applyFill="1" applyBorder="1" applyAlignment="1">
      <alignment horizontal="center" vertical="center"/>
    </xf>
    <xf numFmtId="1" fontId="25" fillId="2" borderId="2" xfId="0" applyNumberFormat="1" applyFont="1" applyFill="1" applyBorder="1" applyAlignment="1">
      <alignment horizontal="center" vertical="center"/>
    </xf>
    <xf numFmtId="0" fontId="7" fillId="0" borderId="0" xfId="0" applyFont="1" applyAlignment="1">
      <alignment horizontal="center" vertical="center" wrapText="1"/>
    </xf>
    <xf numFmtId="0" fontId="49" fillId="14" borderId="57" xfId="0" applyFont="1" applyFill="1" applyBorder="1" applyAlignment="1" applyProtection="1">
      <alignment horizontal="center" vertical="center" wrapText="1"/>
    </xf>
    <xf numFmtId="0" fontId="7" fillId="0" borderId="0" xfId="0" applyFont="1" applyBorder="1" applyAlignment="1">
      <alignment horizontal="center" vertical="center" wrapText="1"/>
    </xf>
    <xf numFmtId="165" fontId="49" fillId="5" borderId="2" xfId="0" applyNumberFormat="1" applyFont="1" applyFill="1" applyBorder="1" applyAlignment="1" applyProtection="1">
      <alignment horizontal="center" vertical="center" wrapText="1"/>
    </xf>
    <xf numFmtId="165" fontId="25" fillId="0" borderId="0" xfId="0" applyNumberFormat="1" applyFont="1" applyFill="1" applyBorder="1" applyAlignment="1">
      <alignment vertical="center" wrapText="1"/>
    </xf>
    <xf numFmtId="2" fontId="12" fillId="19" borderId="2" xfId="2" applyNumberFormat="1" applyFont="1" applyFill="1" applyBorder="1" applyAlignment="1">
      <alignment horizontal="left" vertical="center" wrapText="1"/>
    </xf>
    <xf numFmtId="0" fontId="25" fillId="0" borderId="2" xfId="0" applyFont="1" applyFill="1" applyBorder="1" applyAlignment="1">
      <alignment vertical="center" wrapText="1"/>
    </xf>
    <xf numFmtId="0" fontId="52" fillId="0" borderId="2" xfId="0" applyFont="1" applyFill="1" applyBorder="1" applyAlignment="1">
      <alignment horizontal="left" vertical="center" wrapText="1"/>
    </xf>
    <xf numFmtId="0" fontId="25" fillId="4" borderId="2" xfId="2" applyFont="1" applyFill="1" applyBorder="1" applyAlignment="1">
      <alignment horizontal="left" vertical="center" wrapText="1"/>
    </xf>
    <xf numFmtId="2" fontId="25" fillId="4" borderId="2" xfId="2" applyNumberFormat="1" applyFont="1" applyFill="1" applyBorder="1" applyAlignment="1">
      <alignment vertical="center" wrapText="1"/>
    </xf>
    <xf numFmtId="0" fontId="25" fillId="0" borderId="2" xfId="2" applyFont="1" applyBorder="1" applyAlignment="1">
      <alignment horizontal="center" vertical="center" wrapText="1"/>
    </xf>
    <xf numFmtId="0" fontId="26" fillId="0" borderId="0" xfId="0" applyFont="1" applyBorder="1" applyAlignment="1" applyProtection="1">
      <alignment horizontal="center" vertical="center"/>
    </xf>
    <xf numFmtId="0" fontId="26" fillId="0" borderId="10" xfId="0" applyFont="1" applyBorder="1" applyAlignment="1" applyProtection="1">
      <alignment horizontal="center" vertical="center"/>
    </xf>
    <xf numFmtId="0" fontId="23" fillId="0" borderId="0" xfId="0" applyFont="1" applyBorder="1" applyAlignment="1">
      <alignment horizontal="center" vertical="center"/>
    </xf>
    <xf numFmtId="0" fontId="49" fillId="5" borderId="70" xfId="0" applyFont="1" applyFill="1" applyBorder="1" applyAlignment="1">
      <alignment horizontal="center" vertical="center" wrapText="1"/>
    </xf>
    <xf numFmtId="0" fontId="49" fillId="5" borderId="71" xfId="0" applyFont="1" applyFill="1" applyBorder="1" applyAlignment="1">
      <alignment horizontal="center" vertical="center" wrapText="1"/>
    </xf>
    <xf numFmtId="0" fontId="16" fillId="0" borderId="12" xfId="0" applyFont="1" applyBorder="1" applyAlignment="1" applyProtection="1">
      <alignment horizontal="right" vertical="center"/>
    </xf>
    <xf numFmtId="0" fontId="16" fillId="0" borderId="4" xfId="0" applyFont="1" applyBorder="1" applyAlignment="1" applyProtection="1">
      <alignment horizontal="right" vertical="center"/>
    </xf>
    <xf numFmtId="0" fontId="16" fillId="0" borderId="10" xfId="2" applyFont="1" applyBorder="1" applyAlignment="1" applyProtection="1">
      <alignment horizontal="center" wrapText="1"/>
    </xf>
    <xf numFmtId="0" fontId="23" fillId="0" borderId="0" xfId="0" applyFont="1" applyBorder="1" applyAlignment="1">
      <alignment horizontal="center" vertical="center" wrapText="1"/>
    </xf>
    <xf numFmtId="0" fontId="4" fillId="0" borderId="0" xfId="0" applyFont="1" applyBorder="1" applyAlignment="1" applyProtection="1">
      <alignment horizontal="center" vertical="top"/>
    </xf>
    <xf numFmtId="0" fontId="23" fillId="0" borderId="0" xfId="0" applyFont="1" applyBorder="1" applyAlignment="1">
      <alignment horizontal="center" vertical="center"/>
    </xf>
    <xf numFmtId="0" fontId="16" fillId="0" borderId="0" xfId="2" applyFont="1" applyBorder="1" applyAlignment="1" applyProtection="1">
      <alignment horizontal="center" wrapText="1"/>
    </xf>
    <xf numFmtId="0" fontId="28" fillId="5" borderId="28" xfId="2" applyFont="1" applyFill="1" applyBorder="1" applyAlignment="1" applyProtection="1">
      <alignment horizontal="center" vertical="center" wrapText="1"/>
    </xf>
    <xf numFmtId="0" fontId="12" fillId="4" borderId="2" xfId="18" applyFont="1" applyFill="1" applyBorder="1" applyAlignment="1">
      <alignment vertical="center" wrapText="1"/>
    </xf>
    <xf numFmtId="0" fontId="25" fillId="4" borderId="2" xfId="18" applyFont="1" applyFill="1" applyBorder="1" applyAlignment="1">
      <alignment vertical="center" wrapText="1"/>
    </xf>
    <xf numFmtId="0" fontId="12" fillId="4" borderId="2" xfId="18" applyNumberFormat="1" applyFont="1" applyFill="1" applyBorder="1" applyAlignment="1">
      <alignment vertical="center" wrapText="1"/>
    </xf>
    <xf numFmtId="0" fontId="3" fillId="0" borderId="0" xfId="0" applyFont="1" applyBorder="1" applyAlignment="1" applyProtection="1">
      <alignment wrapText="1"/>
    </xf>
    <xf numFmtId="0" fontId="22" fillId="0" borderId="0" xfId="0" applyFont="1" applyBorder="1" applyAlignment="1" applyProtection="1">
      <alignment horizontal="center" vertical="center" wrapText="1"/>
    </xf>
    <xf numFmtId="0" fontId="21" fillId="0" borderId="0" xfId="0" applyFont="1" applyBorder="1" applyAlignment="1">
      <alignment vertical="center" wrapText="1"/>
    </xf>
    <xf numFmtId="0" fontId="0" fillId="0" borderId="0" xfId="0" applyAlignment="1">
      <alignment horizontal="center" wrapText="1"/>
    </xf>
    <xf numFmtId="0" fontId="16" fillId="0" borderId="0" xfId="0" applyFont="1" applyBorder="1" applyAlignment="1" applyProtection="1">
      <alignment horizontal="center" vertical="center" wrapText="1"/>
    </xf>
    <xf numFmtId="0" fontId="16" fillId="0" borderId="0" xfId="0" applyFont="1" applyBorder="1" applyAlignment="1" applyProtection="1">
      <alignment wrapText="1"/>
    </xf>
    <xf numFmtId="0" fontId="3" fillId="0" borderId="0" xfId="0" applyFont="1" applyBorder="1" applyAlignment="1">
      <alignment wrapText="1"/>
    </xf>
    <xf numFmtId="0" fontId="3" fillId="0" borderId="0" xfId="0" applyFont="1" applyAlignment="1">
      <alignment horizontal="center" wrapText="1"/>
    </xf>
    <xf numFmtId="0" fontId="49" fillId="12" borderId="2" xfId="17" applyFont="1" applyFill="1" applyBorder="1" applyAlignment="1">
      <alignment horizontal="center" vertical="center" wrapText="1"/>
    </xf>
    <xf numFmtId="0" fontId="10" fillId="0" borderId="0" xfId="0" applyFont="1" applyAlignment="1">
      <alignment wrapText="1"/>
    </xf>
    <xf numFmtId="0" fontId="12" fillId="12" borderId="2" xfId="2" applyFont="1" applyFill="1" applyBorder="1" applyAlignment="1" applyProtection="1">
      <alignment horizontal="left" vertical="center" wrapText="1"/>
    </xf>
    <xf numFmtId="0" fontId="12" fillId="12" borderId="2" xfId="2" applyFont="1" applyFill="1" applyBorder="1" applyAlignment="1" applyProtection="1">
      <alignment horizontal="center" vertical="center" wrapText="1"/>
    </xf>
    <xf numFmtId="49" fontId="25" fillId="0" borderId="2" xfId="0" applyNumberFormat="1" applyFont="1" applyFill="1" applyBorder="1" applyAlignment="1" applyProtection="1">
      <alignment horizontal="center" vertical="center" wrapText="1"/>
    </xf>
    <xf numFmtId="0" fontId="12" fillId="4" borderId="2" xfId="0" applyFont="1" applyFill="1" applyBorder="1" applyAlignment="1" applyProtection="1">
      <alignment horizontal="left" vertical="center" wrapText="1"/>
      <protection locked="0"/>
    </xf>
    <xf numFmtId="3" fontId="25" fillId="4" borderId="2" xfId="18" applyNumberFormat="1" applyFont="1" applyFill="1" applyBorder="1" applyAlignment="1">
      <alignment horizontal="right" vertical="center" wrapText="1"/>
    </xf>
    <xf numFmtId="14" fontId="25" fillId="0" borderId="2" xfId="12" applyNumberFormat="1" applyFont="1" applyFill="1" applyBorder="1" applyAlignment="1">
      <alignment horizontal="center" vertical="center" wrapText="1"/>
    </xf>
    <xf numFmtId="14" fontId="25" fillId="0" borderId="2" xfId="18" applyNumberFormat="1" applyFont="1" applyFill="1" applyBorder="1" applyAlignment="1">
      <alignment horizontal="left" vertical="center" wrapText="1"/>
    </xf>
    <xf numFmtId="3" fontId="25" fillId="0" borderId="2" xfId="2" applyNumberFormat="1" applyFont="1" applyFill="1" applyBorder="1" applyAlignment="1">
      <alignment horizontal="right" vertical="center" wrapText="1"/>
    </xf>
    <xf numFmtId="0" fontId="25" fillId="4" borderId="2" xfId="0" applyFont="1" applyFill="1" applyBorder="1" applyAlignment="1" applyProtection="1">
      <alignment horizontal="left" vertical="center" wrapText="1"/>
      <protection locked="0"/>
    </xf>
    <xf numFmtId="0" fontId="25" fillId="2" borderId="2" xfId="2" applyFont="1" applyFill="1" applyBorder="1" applyAlignment="1" applyProtection="1">
      <alignment horizontal="left" vertical="center" wrapText="1"/>
      <protection locked="0"/>
    </xf>
    <xf numFmtId="0" fontId="25" fillId="2" borderId="2" xfId="2" applyFont="1" applyFill="1" applyBorder="1" applyAlignment="1" applyProtection="1">
      <alignment horizontal="center" vertical="center" wrapText="1"/>
      <protection locked="0"/>
    </xf>
    <xf numFmtId="1" fontId="25" fillId="0" borderId="2" xfId="2" applyNumberFormat="1" applyFont="1" applyFill="1" applyBorder="1" applyAlignment="1">
      <alignment horizontal="center" vertical="center" wrapText="1"/>
    </xf>
    <xf numFmtId="0" fontId="25" fillId="4" borderId="2" xfId="0" applyFont="1" applyFill="1" applyBorder="1" applyAlignment="1" applyProtection="1">
      <alignment horizontal="center" vertical="center" wrapText="1"/>
      <protection locked="0"/>
    </xf>
    <xf numFmtId="3" fontId="25" fillId="4" borderId="2" xfId="0" applyNumberFormat="1" applyFont="1" applyFill="1" applyBorder="1" applyAlignment="1">
      <alignment horizontal="right" vertical="center" wrapText="1"/>
    </xf>
    <xf numFmtId="1" fontId="25" fillId="4" borderId="2" xfId="0" applyNumberFormat="1" applyFont="1" applyFill="1" applyBorder="1" applyAlignment="1">
      <alignment horizontal="center" vertical="center" wrapText="1"/>
    </xf>
    <xf numFmtId="3" fontId="52" fillId="4" borderId="2" xfId="0" applyNumberFormat="1" applyFont="1" applyFill="1" applyBorder="1" applyAlignment="1">
      <alignment horizontal="right" vertical="center" wrapText="1"/>
    </xf>
    <xf numFmtId="0" fontId="25" fillId="0" borderId="2" xfId="2" applyFont="1" applyFill="1" applyBorder="1" applyAlignment="1" applyProtection="1">
      <alignment horizontal="left" vertical="center" wrapText="1"/>
      <protection locked="0"/>
    </xf>
    <xf numFmtId="0" fontId="25" fillId="0" borderId="0" xfId="2" applyFont="1" applyFill="1" applyAlignment="1">
      <alignment wrapText="1"/>
    </xf>
    <xf numFmtId="0" fontId="25" fillId="4" borderId="0" xfId="18" applyFont="1" applyFill="1" applyBorder="1" applyAlignment="1">
      <alignment vertical="center" wrapText="1"/>
    </xf>
    <xf numFmtId="3" fontId="25" fillId="4" borderId="2" xfId="2" applyNumberFormat="1" applyFont="1" applyFill="1" applyBorder="1" applyAlignment="1" applyProtection="1">
      <alignment horizontal="center" vertical="center" wrapText="1"/>
      <protection locked="0"/>
    </xf>
    <xf numFmtId="3" fontId="25" fillId="4" borderId="2" xfId="2" applyNumberFormat="1" applyFont="1" applyFill="1" applyBorder="1" applyAlignment="1" applyProtection="1">
      <alignment horizontal="right" vertical="center" wrapText="1"/>
      <protection locked="0"/>
    </xf>
    <xf numFmtId="14" fontId="25" fillId="4" borderId="2" xfId="18" applyNumberFormat="1" applyFont="1" applyFill="1" applyBorder="1" applyAlignment="1">
      <alignment horizontal="center" vertical="center" wrapText="1"/>
    </xf>
    <xf numFmtId="1" fontId="25" fillId="4" borderId="2" xfId="2" applyNumberFormat="1" applyFont="1" applyFill="1" applyBorder="1" applyAlignment="1">
      <alignment horizontal="center" vertical="center" wrapText="1"/>
    </xf>
    <xf numFmtId="49" fontId="25" fillId="4" borderId="2" xfId="0" applyNumberFormat="1" applyFont="1" applyFill="1" applyBorder="1" applyAlignment="1" applyProtection="1">
      <alignment horizontal="center" vertical="center" wrapText="1"/>
    </xf>
    <xf numFmtId="0" fontId="10" fillId="4" borderId="0" xfId="0" applyFont="1" applyFill="1" applyAlignment="1">
      <alignment wrapText="1"/>
    </xf>
    <xf numFmtId="0" fontId="0" fillId="4" borderId="0" xfId="0" applyFill="1" applyAlignment="1">
      <alignment wrapText="1"/>
    </xf>
    <xf numFmtId="0" fontId="25" fillId="4" borderId="2" xfId="20" applyFont="1" applyFill="1" applyBorder="1" applyAlignment="1">
      <alignment vertical="center" wrapText="1"/>
    </xf>
    <xf numFmtId="0" fontId="25" fillId="4" borderId="2" xfId="2" applyFont="1" applyFill="1" applyBorder="1" applyAlignment="1" applyProtection="1">
      <alignment horizontal="left" vertical="center" wrapText="1"/>
      <protection locked="0"/>
    </xf>
    <xf numFmtId="0" fontId="25" fillId="12" borderId="2" xfId="0" applyFont="1" applyFill="1" applyBorder="1" applyAlignment="1">
      <alignment vertical="center" wrapText="1"/>
    </xf>
    <xf numFmtId="0" fontId="25" fillId="12" borderId="2" xfId="0" applyFont="1" applyFill="1" applyBorder="1" applyAlignment="1" applyProtection="1">
      <alignment vertical="center" wrapText="1"/>
    </xf>
    <xf numFmtId="0" fontId="12" fillId="12" borderId="2" xfId="0" applyFont="1" applyFill="1" applyBorder="1" applyAlignment="1" applyProtection="1">
      <alignment vertical="center" wrapText="1"/>
      <protection locked="0"/>
    </xf>
    <xf numFmtId="0" fontId="12" fillId="12" borderId="2" xfId="0" applyFont="1" applyFill="1" applyBorder="1" applyAlignment="1" applyProtection="1">
      <alignment horizontal="left" vertical="center" wrapText="1"/>
      <protection locked="0"/>
    </xf>
    <xf numFmtId="3" fontId="12" fillId="12" borderId="2" xfId="0" applyNumberFormat="1" applyFont="1" applyFill="1" applyBorder="1" applyAlignment="1" applyProtection="1">
      <alignment horizontal="center" vertical="center" wrapText="1"/>
      <protection locked="0"/>
    </xf>
    <xf numFmtId="0" fontId="25" fillId="12" borderId="2" xfId="0" applyFont="1" applyFill="1" applyBorder="1" applyAlignment="1" applyProtection="1">
      <alignment horizontal="center" vertical="center" wrapText="1"/>
      <protection locked="0"/>
    </xf>
    <xf numFmtId="3" fontId="25" fillId="12" borderId="2" xfId="0" applyNumberFormat="1" applyFont="1" applyFill="1" applyBorder="1" applyAlignment="1" applyProtection="1">
      <alignment horizontal="right" vertical="center" wrapText="1"/>
      <protection locked="0"/>
    </xf>
    <xf numFmtId="3" fontId="25" fillId="0" borderId="2" xfId="0" applyNumberFormat="1" applyFont="1" applyFill="1" applyBorder="1" applyAlignment="1" applyProtection="1">
      <alignment horizontal="center" vertical="center" wrapText="1"/>
    </xf>
    <xf numFmtId="0" fontId="25" fillId="2" borderId="2" xfId="0" applyFont="1" applyFill="1" applyBorder="1" applyAlignment="1" applyProtection="1">
      <alignment horizontal="center" vertical="center" wrapText="1"/>
      <protection locked="0"/>
    </xf>
    <xf numFmtId="3" fontId="25" fillId="2" borderId="2" xfId="0" applyNumberFormat="1" applyFont="1" applyFill="1" applyBorder="1" applyAlignment="1" applyProtection="1">
      <alignment horizontal="center" vertical="center" wrapText="1"/>
      <protection locked="0"/>
    </xf>
    <xf numFmtId="3" fontId="25" fillId="2" borderId="2" xfId="0" applyNumberFormat="1" applyFont="1" applyFill="1" applyBorder="1" applyAlignment="1" applyProtection="1">
      <alignment horizontal="right" vertical="center" wrapText="1"/>
      <protection locked="0"/>
    </xf>
    <xf numFmtId="3" fontId="25" fillId="0" borderId="2" xfId="0" applyNumberFormat="1" applyFont="1" applyFill="1" applyBorder="1" applyAlignment="1" applyProtection="1">
      <alignment horizontal="right" vertical="center" wrapText="1"/>
      <protection locked="0"/>
    </xf>
    <xf numFmtId="14" fontId="25" fillId="0" borderId="2" xfId="0" applyNumberFormat="1" applyFont="1" applyFill="1" applyBorder="1" applyAlignment="1">
      <alignment horizontal="center" vertical="center" wrapText="1"/>
    </xf>
    <xf numFmtId="0" fontId="0" fillId="0" borderId="0" xfId="0" applyAlignment="1">
      <alignment vertical="center" wrapText="1"/>
    </xf>
    <xf numFmtId="0" fontId="3" fillId="0" borderId="0" xfId="0" applyFont="1" applyAlignment="1">
      <alignment horizontal="justify" wrapText="1"/>
    </xf>
    <xf numFmtId="0" fontId="7" fillId="0" borderId="0" xfId="0" applyFont="1" applyAlignment="1">
      <alignment horizontal="center" wrapText="1"/>
    </xf>
    <xf numFmtId="0" fontId="7" fillId="0" borderId="2" xfId="18" applyFont="1" applyFill="1" applyBorder="1" applyAlignment="1">
      <alignment vertical="center" wrapText="1"/>
    </xf>
    <xf numFmtId="0" fontId="7" fillId="4" borderId="2" xfId="18" applyFont="1" applyFill="1" applyBorder="1" applyAlignment="1">
      <alignment vertical="center" wrapText="1"/>
    </xf>
    <xf numFmtId="0" fontId="68" fillId="4" borderId="12" xfId="0" applyFont="1" applyFill="1" applyBorder="1" applyAlignment="1" applyProtection="1">
      <alignment horizontal="center" vertical="center" wrapText="1"/>
    </xf>
    <xf numFmtId="0" fontId="68" fillId="4" borderId="1" xfId="0" applyFont="1" applyFill="1" applyBorder="1" applyAlignment="1" applyProtection="1">
      <alignment horizontal="center" vertical="center" wrapText="1"/>
    </xf>
    <xf numFmtId="0" fontId="68" fillId="4" borderId="4" xfId="0" applyFont="1" applyFill="1" applyBorder="1" applyAlignment="1" applyProtection="1">
      <alignment horizontal="center" vertical="center" wrapText="1"/>
    </xf>
    <xf numFmtId="0" fontId="7" fillId="4" borderId="2" xfId="0" applyFont="1" applyFill="1" applyBorder="1" applyAlignment="1">
      <alignment horizontal="center" vertical="center" wrapText="1"/>
    </xf>
    <xf numFmtId="0" fontId="65" fillId="4" borderId="2" xfId="0" applyFont="1" applyFill="1" applyBorder="1" applyAlignment="1">
      <alignment horizontal="center" vertical="center" wrapText="1"/>
    </xf>
    <xf numFmtId="49" fontId="25" fillId="0" borderId="17" xfId="0" applyNumberFormat="1" applyFont="1" applyFill="1" applyBorder="1" applyAlignment="1" applyProtection="1">
      <alignment horizontal="center" vertical="center" wrapText="1"/>
    </xf>
    <xf numFmtId="49" fontId="25" fillId="0" borderId="18" xfId="0" applyNumberFormat="1" applyFont="1" applyFill="1" applyBorder="1" applyAlignment="1" applyProtection="1">
      <alignment horizontal="center" vertical="center" wrapText="1"/>
    </xf>
    <xf numFmtId="0" fontId="49" fillId="12" borderId="3" xfId="17" applyFont="1" applyFill="1" applyBorder="1" applyAlignment="1">
      <alignment horizontal="center" vertical="center" wrapText="1"/>
    </xf>
    <xf numFmtId="3" fontId="62" fillId="12" borderId="3" xfId="17" applyNumberFormat="1" applyFont="1" applyFill="1" applyBorder="1" applyAlignment="1">
      <alignment horizontal="center" vertical="center" wrapText="1"/>
    </xf>
    <xf numFmtId="0" fontId="25" fillId="12" borderId="3" xfId="0" applyFont="1" applyFill="1" applyBorder="1" applyAlignment="1">
      <alignment horizontal="center" vertical="center" wrapText="1"/>
    </xf>
    <xf numFmtId="14" fontId="25" fillId="12" borderId="2" xfId="12" applyNumberFormat="1" applyFont="1" applyFill="1" applyBorder="1" applyAlignment="1">
      <alignment horizontal="center" vertical="center" wrapText="1"/>
    </xf>
    <xf numFmtId="14" fontId="25" fillId="12" borderId="2" xfId="18" applyNumberFormat="1" applyFont="1" applyFill="1" applyBorder="1" applyAlignment="1">
      <alignment horizontal="left" vertical="center" wrapText="1"/>
    </xf>
    <xf numFmtId="3" fontId="25" fillId="12" borderId="2" xfId="0" applyNumberFormat="1" applyFont="1" applyFill="1" applyBorder="1" applyAlignment="1">
      <alignment horizontal="center" vertical="center" wrapText="1"/>
    </xf>
    <xf numFmtId="0" fontId="16" fillId="0" borderId="10" xfId="0" applyFont="1" applyBorder="1" applyAlignment="1" applyProtection="1">
      <alignment horizontal="center" vertical="center" wrapText="1"/>
    </xf>
    <xf numFmtId="0" fontId="11" fillId="0" borderId="0" xfId="0" applyFont="1" applyBorder="1" applyAlignment="1" applyProtection="1">
      <alignment vertical="center" wrapText="1"/>
    </xf>
    <xf numFmtId="0" fontId="0" fillId="0" borderId="0" xfId="0" applyAlignment="1">
      <alignment horizontal="center" vertical="center" wrapText="1"/>
    </xf>
    <xf numFmtId="0" fontId="3" fillId="0" borderId="0" xfId="0" applyFont="1" applyAlignment="1">
      <alignment vertical="center" wrapText="1"/>
    </xf>
    <xf numFmtId="0" fontId="4" fillId="0" borderId="0" xfId="0" applyFont="1" applyAlignment="1">
      <alignment vertical="center" wrapText="1"/>
    </xf>
    <xf numFmtId="0" fontId="3" fillId="0" borderId="0" xfId="0" applyFont="1" applyAlignment="1">
      <alignment horizontal="center" vertical="center" wrapText="1"/>
    </xf>
    <xf numFmtId="0" fontId="4" fillId="0" borderId="0" xfId="0" applyFont="1" applyBorder="1" applyAlignment="1" applyProtection="1">
      <alignment horizontal="left" vertical="center" wrapText="1"/>
    </xf>
    <xf numFmtId="0" fontId="25" fillId="0" borderId="2" xfId="0" applyFont="1" applyBorder="1" applyAlignment="1">
      <alignment vertical="center" wrapText="1"/>
    </xf>
    <xf numFmtId="0" fontId="25" fillId="12" borderId="2" xfId="0" applyFont="1" applyFill="1" applyBorder="1" applyAlignment="1" applyProtection="1">
      <alignment horizontal="center" vertical="center" wrapText="1"/>
    </xf>
    <xf numFmtId="0" fontId="25" fillId="0" borderId="2" xfId="2" applyFont="1" applyFill="1" applyBorder="1" applyAlignment="1" applyProtection="1">
      <alignment horizontal="left" vertical="center" wrapText="1"/>
    </xf>
    <xf numFmtId="0" fontId="52" fillId="4" borderId="2" xfId="0" applyFont="1" applyFill="1" applyBorder="1" applyAlignment="1">
      <alignment vertical="center" wrapText="1"/>
    </xf>
    <xf numFmtId="0" fontId="49" fillId="8" borderId="2" xfId="2" applyFont="1" applyFill="1" applyBorder="1" applyAlignment="1">
      <alignment horizontal="center" vertical="center"/>
    </xf>
    <xf numFmtId="0" fontId="12" fillId="15" borderId="2" xfId="2" applyFont="1" applyFill="1" applyBorder="1" applyAlignment="1" applyProtection="1">
      <alignment vertical="center"/>
    </xf>
    <xf numFmtId="3" fontId="25" fillId="4" borderId="2" xfId="0" applyNumberFormat="1" applyFont="1" applyFill="1" applyBorder="1" applyAlignment="1" applyProtection="1">
      <alignment horizontal="center" vertical="center"/>
    </xf>
    <xf numFmtId="3" fontId="63" fillId="4" borderId="2" xfId="0" applyNumberFormat="1" applyFont="1" applyFill="1" applyBorder="1" applyAlignment="1">
      <alignment horizontal="right" vertical="center"/>
    </xf>
    <xf numFmtId="0" fontId="25" fillId="17" borderId="2" xfId="0" applyFont="1" applyFill="1" applyBorder="1" applyAlignment="1">
      <alignment horizontal="center" vertical="center"/>
    </xf>
    <xf numFmtId="3" fontId="25" fillId="18" borderId="2" xfId="0" applyNumberFormat="1" applyFont="1" applyFill="1" applyBorder="1" applyAlignment="1" applyProtection="1">
      <alignment vertical="center"/>
    </xf>
    <xf numFmtId="0" fontId="25" fillId="18" borderId="2" xfId="0" applyFont="1" applyFill="1" applyBorder="1" applyAlignment="1" applyProtection="1">
      <alignment vertical="center"/>
    </xf>
    <xf numFmtId="0" fontId="25" fillId="18" borderId="2" xfId="0" applyFont="1" applyFill="1" applyBorder="1" applyAlignment="1">
      <alignment horizontal="center" vertical="center"/>
    </xf>
    <xf numFmtId="0" fontId="25" fillId="18" borderId="2" xfId="9" applyFont="1" applyFill="1" applyBorder="1" applyAlignment="1">
      <alignment horizontal="right" vertical="center"/>
    </xf>
    <xf numFmtId="0" fontId="0" fillId="0" borderId="0" xfId="0" applyAlignment="1">
      <alignment horizontal="right"/>
    </xf>
    <xf numFmtId="0" fontId="23" fillId="0" borderId="0" xfId="0" applyFont="1" applyBorder="1" applyAlignment="1">
      <alignment horizontal="right" vertical="center"/>
    </xf>
    <xf numFmtId="0" fontId="16" fillId="0" borderId="0" xfId="0" applyFont="1" applyBorder="1" applyAlignment="1" applyProtection="1">
      <alignment horizontal="right" vertical="center"/>
    </xf>
    <xf numFmtId="0" fontId="4" fillId="0" borderId="0" xfId="0" applyFont="1" applyBorder="1" applyAlignment="1" applyProtection="1">
      <alignment horizontal="right" vertical="center"/>
    </xf>
    <xf numFmtId="3" fontId="25" fillId="17" borderId="2" xfId="0" applyNumberFormat="1" applyFont="1" applyFill="1" applyBorder="1" applyAlignment="1">
      <alignment horizontal="right" vertical="center"/>
    </xf>
    <xf numFmtId="3" fontId="25" fillId="17" borderId="2" xfId="2" applyNumberFormat="1" applyFont="1" applyFill="1" applyBorder="1" applyAlignment="1">
      <alignment horizontal="right" vertical="center"/>
    </xf>
    <xf numFmtId="0" fontId="7" fillId="0" borderId="0" xfId="0" applyFont="1" applyAlignment="1">
      <alignment horizontal="right"/>
    </xf>
    <xf numFmtId="0" fontId="3" fillId="0" borderId="0" xfId="0" applyFont="1" applyBorder="1" applyAlignment="1">
      <alignment horizontal="right" vertical="center"/>
    </xf>
    <xf numFmtId="4" fontId="25" fillId="17" borderId="2" xfId="0" applyNumberFormat="1" applyFont="1" applyFill="1" applyBorder="1" applyAlignment="1">
      <alignment horizontal="right" vertical="center"/>
    </xf>
    <xf numFmtId="3" fontId="12" fillId="15" borderId="2" xfId="2" applyNumberFormat="1" applyFont="1" applyFill="1" applyBorder="1" applyAlignment="1" applyProtection="1">
      <alignment horizontal="right" vertical="center"/>
    </xf>
    <xf numFmtId="3" fontId="49" fillId="8" borderId="2" xfId="2" applyNumberFormat="1" applyFont="1" applyFill="1" applyBorder="1" applyAlignment="1">
      <alignment horizontal="right" vertical="center"/>
    </xf>
    <xf numFmtId="0" fontId="5" fillId="18" borderId="2" xfId="0" applyFont="1" applyFill="1" applyBorder="1" applyAlignment="1">
      <alignment vertical="center"/>
    </xf>
    <xf numFmtId="0" fontId="69" fillId="18" borderId="2" xfId="0" applyFont="1" applyFill="1" applyBorder="1" applyAlignment="1">
      <alignment vertical="center"/>
    </xf>
    <xf numFmtId="0" fontId="0" fillId="0" borderId="0" xfId="0" applyBorder="1" applyAlignment="1">
      <alignment vertical="center"/>
    </xf>
    <xf numFmtId="0" fontId="0" fillId="0" borderId="10" xfId="0" applyBorder="1" applyAlignment="1">
      <alignment vertical="center"/>
    </xf>
    <xf numFmtId="0" fontId="0" fillId="0" borderId="0" xfId="0" applyAlignment="1">
      <alignment horizontal="right" vertical="center"/>
    </xf>
    <xf numFmtId="0" fontId="7" fillId="0" borderId="0" xfId="0" applyFont="1" applyAlignment="1">
      <alignment horizontal="right" vertical="center"/>
    </xf>
    <xf numFmtId="0" fontId="25" fillId="18" borderId="2" xfId="0" applyFont="1" applyFill="1" applyBorder="1" applyAlignment="1">
      <alignment vertical="center"/>
    </xf>
    <xf numFmtId="0" fontId="25" fillId="0" borderId="0" xfId="0" applyFont="1" applyAlignment="1">
      <alignment vertical="center"/>
    </xf>
    <xf numFmtId="0" fontId="16" fillId="0" borderId="0" xfId="0" applyFont="1" applyBorder="1" applyAlignment="1" applyProtection="1">
      <alignment horizontal="center" wrapText="1"/>
    </xf>
    <xf numFmtId="0" fontId="26" fillId="0" borderId="0" xfId="0" applyFont="1" applyBorder="1" applyAlignment="1" applyProtection="1">
      <alignment horizontal="center" vertical="center"/>
    </xf>
    <xf numFmtId="0" fontId="8" fillId="0" borderId="0" xfId="0" applyFont="1" applyBorder="1" applyAlignment="1" applyProtection="1">
      <alignment horizontal="left" vertical="center"/>
    </xf>
    <xf numFmtId="0" fontId="0" fillId="0" borderId="0" xfId="0" applyBorder="1" applyAlignment="1">
      <alignment horizontal="center" vertical="center"/>
    </xf>
    <xf numFmtId="0" fontId="0" fillId="0" borderId="10" xfId="0" applyBorder="1" applyAlignment="1">
      <alignment horizontal="center" vertical="center"/>
    </xf>
    <xf numFmtId="0" fontId="0" fillId="0" borderId="0" xfId="0" applyAlignment="1">
      <alignment horizontal="center" vertical="center"/>
    </xf>
    <xf numFmtId="0" fontId="12" fillId="15" borderId="2" xfId="2" applyFont="1" applyFill="1" applyBorder="1" applyAlignment="1" applyProtection="1">
      <alignment horizontal="center" vertical="center"/>
    </xf>
    <xf numFmtId="0" fontId="25" fillId="0" borderId="0" xfId="0" applyFont="1" applyAlignment="1">
      <alignment horizontal="center" vertical="center"/>
    </xf>
    <xf numFmtId="0" fontId="7" fillId="0" borderId="0" xfId="0" applyFont="1" applyAlignment="1">
      <alignment horizontal="center"/>
    </xf>
    <xf numFmtId="0" fontId="0" fillId="0" borderId="0" xfId="0" applyAlignment="1">
      <alignment horizontal="center"/>
    </xf>
    <xf numFmtId="49" fontId="12" fillId="2" borderId="2" xfId="0" applyNumberFormat="1" applyFont="1" applyFill="1" applyBorder="1" applyAlignment="1">
      <alignment vertical="center"/>
    </xf>
    <xf numFmtId="0" fontId="25" fillId="4" borderId="2" xfId="0" applyFont="1" applyFill="1" applyBorder="1" applyAlignment="1" applyProtection="1">
      <alignment horizontal="center" vertical="top"/>
    </xf>
    <xf numFmtId="0" fontId="25" fillId="0" borderId="2" xfId="2" applyNumberFormat="1" applyFont="1" applyFill="1" applyBorder="1" applyAlignment="1">
      <alignment horizontal="center" vertical="center"/>
    </xf>
    <xf numFmtId="3" fontId="25" fillId="0" borderId="2" xfId="0" applyNumberFormat="1" applyFont="1" applyFill="1" applyBorder="1" applyAlignment="1">
      <alignment horizontal="center" vertical="center"/>
    </xf>
    <xf numFmtId="3" fontId="12" fillId="12" borderId="2" xfId="2" applyNumberFormat="1" applyFont="1" applyFill="1" applyBorder="1" applyAlignment="1">
      <alignment horizontal="right" vertical="center"/>
    </xf>
    <xf numFmtId="0" fontId="12" fillId="12" borderId="2" xfId="2" applyFont="1" applyFill="1" applyBorder="1" applyAlignment="1">
      <alignment horizontal="center" vertical="center"/>
    </xf>
    <xf numFmtId="0" fontId="25" fillId="12" borderId="2" xfId="2" applyFont="1" applyFill="1" applyBorder="1" applyAlignment="1">
      <alignment horizontal="center" vertical="center"/>
    </xf>
    <xf numFmtId="49" fontId="12" fillId="0" borderId="2" xfId="0" applyNumberFormat="1" applyFont="1" applyFill="1" applyBorder="1" applyAlignment="1">
      <alignment horizontal="center" vertical="center"/>
    </xf>
    <xf numFmtId="0" fontId="7" fillId="0" borderId="0" xfId="0" applyFont="1" applyFill="1" applyAlignment="1"/>
    <xf numFmtId="0" fontId="0" fillId="0" borderId="0" xfId="0" applyBorder="1" applyAlignment="1">
      <alignment horizontal="center"/>
    </xf>
    <xf numFmtId="3" fontId="25" fillId="0" borderId="2" xfId="0" applyNumberFormat="1" applyFont="1" applyBorder="1" applyAlignment="1" applyProtection="1">
      <alignment horizontal="right" vertical="center"/>
    </xf>
    <xf numFmtId="3" fontId="25" fillId="0" borderId="2" xfId="0" applyNumberFormat="1" applyFont="1" applyFill="1" applyBorder="1" applyAlignment="1" applyProtection="1">
      <alignment horizontal="right" vertical="center"/>
    </xf>
    <xf numFmtId="3" fontId="20" fillId="0" borderId="0" xfId="0" applyNumberFormat="1" applyFont="1" applyBorder="1" applyAlignment="1" applyProtection="1">
      <alignment horizontal="center" vertical="center"/>
    </xf>
    <xf numFmtId="3" fontId="20" fillId="0" borderId="10" xfId="0" applyNumberFormat="1" applyFont="1" applyBorder="1" applyAlignment="1" applyProtection="1">
      <alignment horizontal="center" vertical="center"/>
    </xf>
    <xf numFmtId="3" fontId="23" fillId="0" borderId="0" xfId="0" applyNumberFormat="1" applyFont="1" applyBorder="1" applyAlignment="1">
      <alignment horizontal="center" vertical="center"/>
    </xf>
    <xf numFmtId="3" fontId="4" fillId="0" borderId="0" xfId="0" applyNumberFormat="1" applyFont="1" applyBorder="1" applyAlignment="1" applyProtection="1">
      <alignment vertical="top"/>
    </xf>
    <xf numFmtId="3" fontId="12" fillId="0" borderId="2" xfId="0" applyNumberFormat="1" applyFont="1" applyBorder="1" applyAlignment="1" applyProtection="1">
      <alignment horizontal="right" vertical="center"/>
    </xf>
    <xf numFmtId="3" fontId="0" fillId="0" borderId="0" xfId="0" applyNumberFormat="1" applyAlignment="1"/>
    <xf numFmtId="3" fontId="7" fillId="0" borderId="0" xfId="0" applyNumberFormat="1" applyFont="1" applyAlignment="1"/>
    <xf numFmtId="0" fontId="0" fillId="0" borderId="0" xfId="0" applyBorder="1" applyAlignment="1">
      <alignment wrapText="1"/>
    </xf>
    <xf numFmtId="0" fontId="4" fillId="0" borderId="11" xfId="0" applyFont="1" applyBorder="1" applyAlignment="1" applyProtection="1">
      <alignment vertical="top" wrapText="1"/>
    </xf>
    <xf numFmtId="0" fontId="4" fillId="0" borderId="0" xfId="0" applyFont="1" applyBorder="1" applyAlignment="1" applyProtection="1">
      <alignment vertical="top" wrapText="1"/>
    </xf>
    <xf numFmtId="0" fontId="12" fillId="0" borderId="2" xfId="2" applyFont="1" applyFill="1" applyBorder="1" applyAlignment="1">
      <alignment horizontal="left" vertical="center" wrapText="1"/>
    </xf>
    <xf numFmtId="0" fontId="25" fillId="0" borderId="2" xfId="0" applyFont="1" applyFill="1" applyBorder="1" applyAlignment="1">
      <alignment horizontal="left" vertical="center" wrapText="1"/>
    </xf>
    <xf numFmtId="0" fontId="25" fillId="0" borderId="2" xfId="18" applyFont="1" applyFill="1" applyBorder="1" applyAlignment="1">
      <alignment vertical="center" wrapText="1"/>
    </xf>
    <xf numFmtId="0" fontId="52" fillId="0" borderId="2" xfId="2" applyFont="1" applyFill="1" applyBorder="1" applyAlignment="1">
      <alignment horizontal="left" wrapText="1"/>
    </xf>
    <xf numFmtId="0" fontId="52" fillId="0" borderId="2" xfId="2" applyFont="1" applyFill="1" applyBorder="1" applyAlignment="1">
      <alignment wrapText="1"/>
    </xf>
    <xf numFmtId="0" fontId="12" fillId="0" borderId="2" xfId="0" applyFont="1" applyFill="1" applyBorder="1" applyAlignment="1">
      <alignment horizontal="left" vertical="center" wrapText="1"/>
    </xf>
    <xf numFmtId="0" fontId="12" fillId="0" borderId="2" xfId="0" applyFont="1" applyFill="1" applyBorder="1" applyAlignment="1">
      <alignment vertical="center" wrapText="1"/>
    </xf>
    <xf numFmtId="0" fontId="12" fillId="19" borderId="2" xfId="2" applyFont="1" applyFill="1" applyBorder="1" applyAlignment="1">
      <alignment horizontal="left" vertical="center" wrapText="1"/>
    </xf>
    <xf numFmtId="0" fontId="52" fillId="0" borderId="2" xfId="0" applyFont="1" applyBorder="1" applyAlignment="1">
      <alignment horizontal="left" vertical="center" wrapText="1"/>
    </xf>
    <xf numFmtId="0" fontId="43" fillId="0" borderId="2" xfId="0" applyFont="1" applyFill="1" applyBorder="1" applyAlignment="1">
      <alignment horizontal="left" vertical="center" wrapText="1"/>
    </xf>
    <xf numFmtId="2" fontId="12" fillId="19" borderId="2" xfId="2" applyNumberFormat="1" applyFont="1" applyFill="1" applyBorder="1" applyAlignment="1">
      <alignment vertical="center" wrapText="1"/>
    </xf>
    <xf numFmtId="2" fontId="25" fillId="0" borderId="2" xfId="2" applyNumberFormat="1" applyFont="1" applyFill="1" applyBorder="1" applyAlignment="1">
      <alignment vertical="center" wrapText="1"/>
    </xf>
    <xf numFmtId="0" fontId="28" fillId="14" borderId="28" xfId="0" applyFont="1" applyFill="1" applyBorder="1" applyAlignment="1" applyProtection="1">
      <alignment vertical="center" wrapText="1"/>
    </xf>
    <xf numFmtId="43" fontId="0" fillId="0" borderId="0" xfId="1" applyFont="1"/>
    <xf numFmtId="0" fontId="3" fillId="0" borderId="2" xfId="0" applyFont="1" applyFill="1" applyBorder="1" applyAlignment="1">
      <alignment horizontal="center" vertical="center"/>
    </xf>
    <xf numFmtId="0" fontId="3" fillId="0" borderId="2" xfId="0" applyFont="1" applyFill="1" applyBorder="1" applyAlignment="1">
      <alignment vertical="center"/>
    </xf>
    <xf numFmtId="0" fontId="3" fillId="0" borderId="2" xfId="15" applyFont="1" applyFill="1" applyBorder="1" applyAlignment="1">
      <alignment horizontal="center"/>
    </xf>
    <xf numFmtId="3" fontId="3" fillId="0" borderId="2" xfId="15" applyNumberFormat="1" applyFont="1" applyFill="1" applyBorder="1" applyAlignment="1">
      <alignment vertical="center"/>
    </xf>
    <xf numFmtId="0" fontId="3" fillId="0" borderId="2" xfId="0" applyFont="1" applyFill="1" applyBorder="1" applyAlignment="1">
      <alignment horizontal="center"/>
    </xf>
    <xf numFmtId="0" fontId="3" fillId="0" borderId="2" xfId="15" applyFont="1" applyFill="1" applyBorder="1" applyAlignment="1">
      <alignment vertical="center"/>
    </xf>
    <xf numFmtId="3" fontId="3" fillId="20" borderId="2" xfId="15" applyNumberFormat="1" applyFont="1" applyFill="1" applyBorder="1" applyAlignment="1">
      <alignment vertical="center"/>
    </xf>
    <xf numFmtId="0" fontId="3" fillId="0" borderId="2" xfId="0" applyFont="1" applyFill="1" applyBorder="1" applyAlignment="1"/>
    <xf numFmtId="0" fontId="3" fillId="0" borderId="2" xfId="2" applyFont="1" applyFill="1" applyBorder="1" applyAlignment="1">
      <alignment horizontal="center" vertical="center"/>
    </xf>
    <xf numFmtId="0" fontId="7" fillId="0" borderId="2" xfId="2" applyFont="1" applyFill="1" applyBorder="1" applyAlignment="1">
      <alignment horizontal="center" vertical="center"/>
    </xf>
    <xf numFmtId="43" fontId="0" fillId="0" borderId="0" xfId="1" applyFont="1" applyAlignment="1"/>
    <xf numFmtId="0" fontId="3" fillId="0" borderId="2" xfId="15" applyFont="1" applyFill="1" applyBorder="1" applyAlignment="1"/>
    <xf numFmtId="0" fontId="16" fillId="0" borderId="0" xfId="0" applyFont="1" applyBorder="1" applyAlignment="1" applyProtection="1">
      <alignment horizontal="center" vertical="center" wrapText="1"/>
    </xf>
    <xf numFmtId="0" fontId="25" fillId="0" borderId="2" xfId="0" applyFont="1" applyBorder="1" applyAlignment="1">
      <alignment horizontal="center" vertical="center"/>
    </xf>
    <xf numFmtId="0" fontId="3" fillId="0" borderId="0" xfId="0" applyFont="1" applyProtection="1"/>
    <xf numFmtId="0" fontId="16" fillId="0" borderId="0" xfId="0" applyFont="1" applyBorder="1" applyAlignment="1" applyProtection="1">
      <alignment vertical="top"/>
    </xf>
    <xf numFmtId="0" fontId="16" fillId="0" borderId="0" xfId="0" applyFont="1" applyBorder="1" applyAlignment="1" applyProtection="1"/>
    <xf numFmtId="4" fontId="7" fillId="0" borderId="0" xfId="0" applyNumberFormat="1" applyFont="1" applyAlignment="1"/>
    <xf numFmtId="49" fontId="25" fillId="0" borderId="2" xfId="0" applyNumberFormat="1" applyFont="1" applyFill="1" applyBorder="1" applyAlignment="1">
      <alignment horizontal="center" vertical="center"/>
    </xf>
    <xf numFmtId="0" fontId="49" fillId="13" borderId="2" xfId="0" quotePrefix="1" applyFont="1" applyFill="1" applyBorder="1" applyAlignment="1" applyProtection="1">
      <alignment horizontal="left" vertical="center"/>
    </xf>
    <xf numFmtId="0" fontId="25" fillId="0" borderId="2" xfId="0" applyNumberFormat="1" applyFont="1" applyBorder="1" applyAlignment="1">
      <alignment horizontal="left" vertical="center"/>
    </xf>
    <xf numFmtId="0" fontId="25" fillId="0" borderId="2" xfId="0" applyFont="1" applyBorder="1" applyAlignment="1" applyProtection="1">
      <alignment vertical="top"/>
    </xf>
    <xf numFmtId="0" fontId="49" fillId="5" borderId="2" xfId="0" applyFont="1" applyFill="1" applyBorder="1" applyAlignment="1" applyProtection="1">
      <alignment horizontal="center" vertical="center" wrapText="1"/>
    </xf>
    <xf numFmtId="0" fontId="49" fillId="13" borderId="2" xfId="0" applyFont="1" applyFill="1" applyBorder="1" applyAlignment="1" applyProtection="1">
      <alignment horizontal="left" vertical="center"/>
    </xf>
    <xf numFmtId="0" fontId="25" fillId="0" borderId="2" xfId="0" applyNumberFormat="1" applyFont="1" applyBorder="1" applyAlignment="1">
      <alignment horizontal="center" vertical="center"/>
    </xf>
    <xf numFmtId="0" fontId="25" fillId="0" borderId="2" xfId="0" applyFont="1" applyBorder="1" applyAlignment="1">
      <alignment vertical="center"/>
    </xf>
    <xf numFmtId="0" fontId="25" fillId="0" borderId="2" xfId="0" applyFont="1" applyBorder="1" applyAlignment="1">
      <alignment horizontal="left" vertical="center"/>
    </xf>
    <xf numFmtId="0" fontId="52" fillId="0" borderId="2" xfId="0" applyFont="1" applyBorder="1" applyAlignment="1">
      <alignment horizontal="left" vertical="center"/>
    </xf>
    <xf numFmtId="0" fontId="25" fillId="0" borderId="2" xfId="0" applyFont="1" applyFill="1" applyBorder="1" applyAlignment="1" applyProtection="1">
      <alignment horizontal="left" vertical="center"/>
    </xf>
    <xf numFmtId="0" fontId="25" fillId="0" borderId="2" xfId="0" applyNumberFormat="1" applyFont="1" applyBorder="1" applyAlignment="1">
      <alignment horizontal="left" vertical="center"/>
    </xf>
    <xf numFmtId="165" fontId="3" fillId="0" borderId="0" xfId="0" applyNumberFormat="1" applyFont="1" applyBorder="1" applyAlignment="1" applyProtection="1"/>
    <xf numFmtId="165" fontId="3" fillId="0" borderId="10" xfId="0" applyNumberFormat="1" applyFont="1" applyBorder="1" applyAlignment="1" applyProtection="1"/>
    <xf numFmtId="165" fontId="26" fillId="0" borderId="0" xfId="0" applyNumberFormat="1" applyFont="1" applyBorder="1" applyAlignment="1" applyProtection="1">
      <alignment horizontal="center" vertical="center"/>
    </xf>
    <xf numFmtId="165" fontId="22" fillId="0" borderId="0" xfId="0" applyNumberFormat="1" applyFont="1" applyBorder="1" applyAlignment="1" applyProtection="1">
      <alignment horizontal="center" vertical="center"/>
    </xf>
    <xf numFmtId="165" fontId="16" fillId="0" borderId="0" xfId="0" applyNumberFormat="1" applyFont="1" applyBorder="1" applyAlignment="1" applyProtection="1">
      <alignment vertical="top"/>
    </xf>
    <xf numFmtId="165" fontId="7" fillId="0" borderId="0" xfId="0" applyNumberFormat="1" applyFont="1"/>
    <xf numFmtId="165" fontId="16" fillId="0" borderId="0" xfId="0" applyNumberFormat="1" applyFont="1" applyBorder="1" applyAlignment="1" applyProtection="1"/>
    <xf numFmtId="165" fontId="7" fillId="0" borderId="0" xfId="0" applyNumberFormat="1" applyFont="1" applyBorder="1"/>
    <xf numFmtId="165" fontId="4" fillId="0" borderId="0" xfId="0" applyNumberFormat="1" applyFont="1" applyBorder="1" applyAlignment="1" applyProtection="1">
      <alignment horizontal="left"/>
    </xf>
    <xf numFmtId="165" fontId="49" fillId="13" borderId="2" xfId="1" applyNumberFormat="1" applyFont="1" applyFill="1" applyBorder="1" applyAlignment="1" applyProtection="1">
      <alignment horizontal="center" vertical="center"/>
    </xf>
    <xf numFmtId="165" fontId="49" fillId="13" borderId="2" xfId="0" applyNumberFormat="1" applyFont="1" applyFill="1" applyBorder="1" applyAlignment="1">
      <alignment horizontal="left" vertical="center"/>
    </xf>
    <xf numFmtId="165" fontId="25" fillId="0" borderId="2" xfId="1" applyNumberFormat="1" applyFont="1" applyBorder="1" applyAlignment="1" applyProtection="1">
      <alignment horizontal="left" vertical="center"/>
    </xf>
    <xf numFmtId="165" fontId="25" fillId="0" borderId="2" xfId="1" applyNumberFormat="1" applyFont="1" applyBorder="1" applyAlignment="1">
      <alignment horizontal="left" vertical="center"/>
    </xf>
    <xf numFmtId="165" fontId="49" fillId="13" borderId="2" xfId="1" applyNumberFormat="1" applyFont="1" applyFill="1" applyBorder="1" applyAlignment="1">
      <alignment horizontal="right" vertical="center"/>
    </xf>
    <xf numFmtId="165" fontId="49" fillId="13" borderId="2" xfId="0" applyNumberFormat="1" applyFont="1" applyFill="1" applyBorder="1" applyAlignment="1">
      <alignment horizontal="right" vertical="center"/>
    </xf>
    <xf numFmtId="165" fontId="25" fillId="0" borderId="2" xfId="1" applyNumberFormat="1" applyFont="1" applyBorder="1" applyAlignment="1" applyProtection="1">
      <alignment horizontal="right" vertical="center"/>
    </xf>
    <xf numFmtId="165" fontId="25" fillId="0" borderId="2" xfId="0" applyNumberFormat="1" applyFont="1" applyBorder="1" applyAlignment="1" applyProtection="1">
      <alignment horizontal="right" vertical="center"/>
    </xf>
    <xf numFmtId="165" fontId="25" fillId="0" borderId="2" xfId="1" applyNumberFormat="1" applyFont="1" applyFill="1" applyBorder="1" applyAlignment="1" applyProtection="1">
      <alignment horizontal="right" vertical="center"/>
    </xf>
    <xf numFmtId="165" fontId="25" fillId="0" borderId="2" xfId="0" applyNumberFormat="1" applyFont="1" applyFill="1" applyBorder="1" applyAlignment="1" applyProtection="1">
      <alignment horizontal="right" vertical="center"/>
    </xf>
    <xf numFmtId="165" fontId="25" fillId="4" borderId="2" xfId="1" applyNumberFormat="1" applyFont="1" applyFill="1" applyBorder="1" applyAlignment="1" applyProtection="1">
      <alignment horizontal="right" vertical="center"/>
    </xf>
    <xf numFmtId="165" fontId="25" fillId="4" borderId="2" xfId="0" applyNumberFormat="1" applyFont="1" applyFill="1" applyBorder="1" applyAlignment="1" applyProtection="1">
      <alignment horizontal="right" vertical="center"/>
    </xf>
    <xf numFmtId="165" fontId="25" fillId="0" borderId="2" xfId="1" applyNumberFormat="1" applyFont="1" applyBorder="1" applyAlignment="1" applyProtection="1">
      <alignment vertical="top"/>
    </xf>
    <xf numFmtId="165" fontId="49" fillId="13" borderId="2" xfId="1" applyNumberFormat="1" applyFont="1" applyFill="1" applyBorder="1" applyAlignment="1" applyProtection="1">
      <alignment horizontal="right" vertical="center"/>
    </xf>
    <xf numFmtId="165" fontId="25" fillId="4" borderId="2" xfId="1" applyNumberFormat="1" applyFont="1" applyFill="1" applyBorder="1" applyAlignment="1">
      <alignment horizontal="right" vertical="center"/>
    </xf>
    <xf numFmtId="165" fontId="25" fillId="0" borderId="2" xfId="1" applyNumberFormat="1" applyFont="1" applyBorder="1" applyAlignment="1"/>
    <xf numFmtId="165" fontId="71" fillId="0" borderId="2" xfId="1" applyNumberFormat="1" applyFont="1" applyFill="1" applyBorder="1" applyAlignment="1" applyProtection="1">
      <alignment horizontal="right" vertical="center"/>
    </xf>
    <xf numFmtId="165" fontId="49" fillId="5" borderId="2" xfId="0" applyNumberFormat="1" applyFont="1" applyFill="1" applyBorder="1" applyAlignment="1" applyProtection="1">
      <alignment horizontal="right" vertical="center" wrapText="1"/>
    </xf>
    <xf numFmtId="165" fontId="70" fillId="0" borderId="0" xfId="1" applyNumberFormat="1" applyFont="1" applyBorder="1" applyAlignment="1" applyProtection="1">
      <alignment horizontal="left" vertical="center"/>
    </xf>
    <xf numFmtId="165" fontId="70" fillId="0" borderId="0" xfId="0" applyNumberFormat="1" applyFont="1" applyBorder="1" applyAlignment="1" applyProtection="1">
      <alignment horizontal="left" vertical="center"/>
    </xf>
    <xf numFmtId="165" fontId="30" fillId="0" borderId="0" xfId="0" applyNumberFormat="1" applyFont="1"/>
    <xf numFmtId="165" fontId="28" fillId="0" borderId="0" xfId="1" applyNumberFormat="1" applyFont="1" applyBorder="1" applyAlignment="1" applyProtection="1">
      <alignment horizontal="right" vertical="top" wrapText="1"/>
    </xf>
    <xf numFmtId="165" fontId="7" fillId="0" borderId="0" xfId="0" applyNumberFormat="1" applyFont="1" applyAlignment="1" applyProtection="1">
      <alignment horizontal="justify" vertical="top" wrapText="1"/>
    </xf>
    <xf numFmtId="165" fontId="7" fillId="0" borderId="0" xfId="0" applyNumberFormat="1" applyFont="1" applyAlignment="1" applyProtection="1">
      <alignment vertical="top"/>
    </xf>
    <xf numFmtId="164" fontId="16" fillId="0" borderId="2" xfId="0" applyNumberFormat="1" applyFont="1" applyBorder="1" applyAlignment="1" applyProtection="1">
      <alignment horizontal="center" vertical="center"/>
    </xf>
    <xf numFmtId="0" fontId="16" fillId="0" borderId="2" xfId="0" applyNumberFormat="1" applyFont="1" applyBorder="1" applyAlignment="1" applyProtection="1">
      <alignment horizontal="center" vertical="center"/>
    </xf>
    <xf numFmtId="0" fontId="4" fillId="0" borderId="0" xfId="0" applyFont="1" applyBorder="1" applyAlignment="1" applyProtection="1">
      <alignment vertical="center"/>
      <protection locked="0"/>
    </xf>
    <xf numFmtId="0" fontId="7" fillId="0" borderId="0" xfId="0" applyFont="1" applyAlignment="1" applyProtection="1">
      <alignment vertical="center"/>
    </xf>
    <xf numFmtId="0" fontId="7" fillId="0" borderId="0" xfId="0" applyFont="1" applyAlignment="1" applyProtection="1">
      <alignment horizontal="justify" vertical="center" wrapText="1"/>
    </xf>
    <xf numFmtId="3" fontId="30" fillId="0" borderId="0" xfId="2" applyNumberFormat="1" applyFont="1" applyFill="1" applyBorder="1" applyAlignment="1">
      <alignment vertical="center" wrapText="1"/>
    </xf>
    <xf numFmtId="0" fontId="25" fillId="0" borderId="2" xfId="0" applyFont="1" applyBorder="1" applyAlignment="1">
      <alignment horizontal="center" vertical="center" wrapText="1"/>
    </xf>
    <xf numFmtId="0" fontId="25" fillId="4" borderId="2" xfId="18" applyFont="1" applyFill="1" applyBorder="1" applyAlignment="1">
      <alignment vertical="center"/>
    </xf>
    <xf numFmtId="0" fontId="25" fillId="4" borderId="5" xfId="18" applyFont="1" applyFill="1" applyBorder="1" applyAlignment="1">
      <alignment vertical="center"/>
    </xf>
    <xf numFmtId="3" fontId="10" fillId="0" borderId="0" xfId="0" applyNumberFormat="1" applyFont="1" applyAlignment="1">
      <alignment wrapText="1"/>
    </xf>
    <xf numFmtId="0" fontId="56" fillId="0" borderId="12" xfId="2" applyFont="1" applyBorder="1" applyAlignment="1">
      <alignment horizontal="left" vertical="center" wrapText="1"/>
    </xf>
    <xf numFmtId="0" fontId="56" fillId="0" borderId="1" xfId="2" applyFont="1" applyBorder="1" applyAlignment="1">
      <alignment horizontal="left" vertical="center" wrapText="1"/>
    </xf>
    <xf numFmtId="0" fontId="56" fillId="0" borderId="12" xfId="2" applyFont="1" applyBorder="1" applyAlignment="1">
      <alignment horizontal="center" vertical="center" wrapText="1"/>
    </xf>
    <xf numFmtId="0" fontId="56" fillId="0" borderId="4" xfId="2" applyFont="1" applyBorder="1" applyAlignment="1">
      <alignment horizontal="center" vertical="center" wrapText="1"/>
    </xf>
    <xf numFmtId="0" fontId="49" fillId="5" borderId="95" xfId="2" applyFont="1" applyFill="1" applyBorder="1" applyAlignment="1">
      <alignment horizontal="center" vertical="center" wrapText="1"/>
    </xf>
    <xf numFmtId="0" fontId="49" fillId="5" borderId="101" xfId="2" applyFont="1" applyFill="1" applyBorder="1" applyAlignment="1">
      <alignment horizontal="center" vertical="center" wrapText="1"/>
    </xf>
    <xf numFmtId="0" fontId="49" fillId="5" borderId="27" xfId="2" applyFont="1" applyFill="1" applyBorder="1" applyAlignment="1">
      <alignment horizontal="center" vertical="center" wrapText="1"/>
    </xf>
    <xf numFmtId="0" fontId="49" fillId="5" borderId="103" xfId="2" applyFont="1" applyFill="1" applyBorder="1" applyAlignment="1">
      <alignment horizontal="center" vertical="center" wrapText="1"/>
    </xf>
    <xf numFmtId="0" fontId="49" fillId="5" borderId="102" xfId="2" applyFont="1" applyFill="1" applyBorder="1" applyAlignment="1">
      <alignment horizontal="center" vertical="center" wrapText="1"/>
    </xf>
    <xf numFmtId="0" fontId="49" fillId="5" borderId="94" xfId="2" applyFont="1" applyFill="1" applyBorder="1" applyAlignment="1">
      <alignment horizontal="center" vertical="center" wrapText="1"/>
    </xf>
    <xf numFmtId="0" fontId="49" fillId="5" borderId="37" xfId="2" applyFont="1" applyFill="1" applyBorder="1" applyAlignment="1">
      <alignment horizontal="center" vertical="center" wrapText="1"/>
    </xf>
    <xf numFmtId="0" fontId="49" fillId="5" borderId="56" xfId="2" applyFont="1" applyFill="1" applyBorder="1" applyAlignment="1">
      <alignment horizontal="center" vertical="center" wrapText="1"/>
    </xf>
    <xf numFmtId="0" fontId="49" fillId="5" borderId="57" xfId="2" applyFont="1" applyFill="1" applyBorder="1" applyAlignment="1">
      <alignment horizontal="center" vertical="center" wrapText="1"/>
    </xf>
    <xf numFmtId="0" fontId="49" fillId="5" borderId="28" xfId="2" applyFont="1" applyFill="1" applyBorder="1" applyAlignment="1">
      <alignment horizontal="center" vertical="center" wrapText="1"/>
    </xf>
    <xf numFmtId="0" fontId="49" fillId="5" borderId="43" xfId="2" applyFont="1" applyFill="1" applyBorder="1" applyAlignment="1">
      <alignment horizontal="center" vertical="center" wrapText="1"/>
    </xf>
    <xf numFmtId="0" fontId="49" fillId="5" borderId="58" xfId="2" applyFont="1" applyFill="1" applyBorder="1" applyAlignment="1">
      <alignment horizontal="center" vertical="center" wrapText="1"/>
    </xf>
    <xf numFmtId="0" fontId="49" fillId="5" borderId="59" xfId="2" applyFont="1" applyFill="1" applyBorder="1" applyAlignment="1">
      <alignment horizontal="center" vertical="center" wrapText="1"/>
    </xf>
    <xf numFmtId="0" fontId="49" fillId="5" borderId="70" xfId="2" applyFont="1" applyFill="1" applyBorder="1" applyAlignment="1">
      <alignment horizontal="center" vertical="center" wrapText="1"/>
    </xf>
    <xf numFmtId="0" fontId="49" fillId="5" borderId="71" xfId="2" applyFont="1" applyFill="1" applyBorder="1" applyAlignment="1">
      <alignment horizontal="center" vertical="center" wrapText="1"/>
    </xf>
    <xf numFmtId="0" fontId="49" fillId="5" borderId="98" xfId="2" applyFont="1" applyFill="1" applyBorder="1" applyAlignment="1">
      <alignment horizontal="center" vertical="center" wrapText="1"/>
    </xf>
    <xf numFmtId="0" fontId="49" fillId="5" borderId="99" xfId="2" applyFont="1" applyFill="1" applyBorder="1" applyAlignment="1">
      <alignment horizontal="center" vertical="center" wrapText="1"/>
    </xf>
    <xf numFmtId="0" fontId="49" fillId="5" borderId="100" xfId="2" applyFont="1" applyFill="1" applyBorder="1" applyAlignment="1">
      <alignment horizontal="center" vertical="center" wrapText="1"/>
    </xf>
    <xf numFmtId="0" fontId="12" fillId="0" borderId="12" xfId="2" applyFont="1" applyBorder="1" applyAlignment="1">
      <alignment horizontal="center" vertical="center" wrapText="1"/>
    </xf>
    <xf numFmtId="0" fontId="12" fillId="0" borderId="1" xfId="2" applyFont="1" applyBorder="1" applyAlignment="1">
      <alignment horizontal="center" vertical="center" wrapText="1"/>
    </xf>
    <xf numFmtId="0" fontId="12" fillId="0" borderId="4" xfId="2" applyFont="1" applyBorder="1" applyAlignment="1">
      <alignment horizontal="center" vertical="center" wrapText="1"/>
    </xf>
    <xf numFmtId="0" fontId="46" fillId="0" borderId="10" xfId="2" applyFont="1" applyBorder="1" applyAlignment="1" applyProtection="1">
      <alignment horizontal="center" vertical="center" wrapText="1"/>
    </xf>
    <xf numFmtId="0" fontId="47" fillId="0" borderId="0" xfId="2" applyFont="1" applyBorder="1" applyAlignment="1" applyProtection="1">
      <alignment horizontal="center" vertical="center" wrapText="1"/>
    </xf>
    <xf numFmtId="0" fontId="49" fillId="5" borderId="85" xfId="2" applyFont="1" applyFill="1" applyBorder="1" applyAlignment="1">
      <alignment horizontal="center" vertical="center" wrapText="1"/>
    </xf>
    <xf numFmtId="0" fontId="49" fillId="5" borderId="86" xfId="2" applyFont="1" applyFill="1" applyBorder="1" applyAlignment="1">
      <alignment horizontal="center" vertical="center" wrapText="1"/>
    </xf>
    <xf numFmtId="0" fontId="44" fillId="0" borderId="10" xfId="2" applyFont="1" applyBorder="1" applyAlignment="1" applyProtection="1">
      <alignment horizontal="center" wrapText="1"/>
    </xf>
    <xf numFmtId="0" fontId="49" fillId="5" borderId="76" xfId="2" applyFont="1" applyFill="1" applyBorder="1" applyAlignment="1">
      <alignment horizontal="center" vertical="center" wrapText="1"/>
    </xf>
    <xf numFmtId="0" fontId="49" fillId="5" borderId="96" xfId="2" applyFont="1" applyFill="1" applyBorder="1" applyAlignment="1">
      <alignment horizontal="center" vertical="center" wrapText="1"/>
    </xf>
    <xf numFmtId="0" fontId="49" fillId="5" borderId="11" xfId="2" applyFont="1" applyFill="1" applyBorder="1" applyAlignment="1">
      <alignment horizontal="center" vertical="center" wrapText="1"/>
    </xf>
    <xf numFmtId="0" fontId="49" fillId="5" borderId="97" xfId="2" applyFont="1" applyFill="1" applyBorder="1" applyAlignment="1">
      <alignment horizontal="center" vertical="center" wrapText="1"/>
    </xf>
    <xf numFmtId="0" fontId="49" fillId="5" borderId="63" xfId="2" applyFont="1" applyFill="1" applyBorder="1" applyAlignment="1">
      <alignment horizontal="center" vertical="center" wrapText="1"/>
    </xf>
    <xf numFmtId="0" fontId="49" fillId="5" borderId="64" xfId="2" applyFont="1" applyFill="1" applyBorder="1" applyAlignment="1">
      <alignment horizontal="center" vertical="center" wrapText="1"/>
    </xf>
    <xf numFmtId="0" fontId="49" fillId="5" borderId="65" xfId="2" applyFont="1" applyFill="1" applyBorder="1" applyAlignment="1">
      <alignment horizontal="center" vertical="center" wrapText="1"/>
    </xf>
    <xf numFmtId="0" fontId="49" fillId="5" borderId="66" xfId="2" applyFont="1" applyFill="1" applyBorder="1" applyAlignment="1">
      <alignment horizontal="center" vertical="center" wrapText="1"/>
    </xf>
    <xf numFmtId="0" fontId="25" fillId="4" borderId="0" xfId="2" applyFont="1" applyFill="1" applyBorder="1" applyAlignment="1">
      <alignment horizontal="left" vertical="center" wrapText="1"/>
    </xf>
    <xf numFmtId="0" fontId="25" fillId="0" borderId="2" xfId="2" applyFont="1" applyBorder="1" applyAlignment="1">
      <alignment horizontal="center" wrapText="1"/>
    </xf>
    <xf numFmtId="0" fontId="25" fillId="0" borderId="1" xfId="2" applyFont="1" applyBorder="1" applyAlignment="1">
      <alignment horizontal="center" vertical="center" wrapText="1"/>
    </xf>
    <xf numFmtId="0" fontId="25" fillId="0" borderId="4" xfId="2" applyFont="1" applyBorder="1" applyAlignment="1">
      <alignment horizontal="center" vertical="center" wrapText="1"/>
    </xf>
    <xf numFmtId="0" fontId="12" fillId="0" borderId="2" xfId="2" applyFont="1" applyBorder="1" applyAlignment="1">
      <alignment horizontal="center" vertical="center" wrapText="1"/>
    </xf>
    <xf numFmtId="0" fontId="57" fillId="0" borderId="11" xfId="2" applyFont="1" applyBorder="1" applyAlignment="1">
      <alignment horizontal="center" vertical="center" wrapText="1"/>
    </xf>
    <xf numFmtId="0" fontId="57" fillId="0" borderId="21" xfId="2" applyFont="1" applyBorder="1" applyAlignment="1">
      <alignment horizontal="center" vertical="center" wrapText="1"/>
    </xf>
    <xf numFmtId="0" fontId="49" fillId="5" borderId="112" xfId="2" applyFont="1" applyFill="1" applyBorder="1" applyAlignment="1">
      <alignment horizontal="center" vertical="center" wrapText="1"/>
    </xf>
    <xf numFmtId="0" fontId="49" fillId="5" borderId="1" xfId="2" applyFont="1" applyFill="1" applyBorder="1" applyAlignment="1">
      <alignment horizontal="center" vertical="center" wrapText="1"/>
    </xf>
    <xf numFmtId="0" fontId="49" fillId="5" borderId="113" xfId="2" applyFont="1" applyFill="1" applyBorder="1" applyAlignment="1">
      <alignment horizontal="center" vertical="center" wrapText="1"/>
    </xf>
    <xf numFmtId="0" fontId="25" fillId="0" borderId="2" xfId="2" applyFont="1" applyBorder="1" applyAlignment="1">
      <alignment horizontal="center" vertical="center" wrapText="1"/>
    </xf>
    <xf numFmtId="0" fontId="49" fillId="5" borderId="110" xfId="2" applyFont="1" applyFill="1" applyBorder="1" applyAlignment="1">
      <alignment horizontal="center" vertical="center" wrapText="1"/>
    </xf>
    <xf numFmtId="0" fontId="49" fillId="5" borderId="15" xfId="2" applyFont="1" applyFill="1" applyBorder="1" applyAlignment="1">
      <alignment horizontal="center" vertical="center" wrapText="1"/>
    </xf>
    <xf numFmtId="0" fontId="49" fillId="5" borderId="111" xfId="2" applyFont="1" applyFill="1" applyBorder="1" applyAlignment="1">
      <alignment horizontal="center" vertical="center" wrapText="1"/>
    </xf>
    <xf numFmtId="0" fontId="49" fillId="5" borderId="105" xfId="2" applyFont="1" applyFill="1" applyBorder="1" applyAlignment="1">
      <alignment horizontal="center" vertical="center" wrapText="1"/>
    </xf>
    <xf numFmtId="0" fontId="49" fillId="5" borderId="0" xfId="2" applyFont="1" applyFill="1" applyBorder="1" applyAlignment="1">
      <alignment horizontal="center" vertical="center" wrapText="1"/>
    </xf>
    <xf numFmtId="0" fontId="29" fillId="6" borderId="25" xfId="2" applyNumberFormat="1" applyFont="1" applyFill="1" applyBorder="1" applyAlignment="1" applyProtection="1">
      <alignment horizontal="center" vertical="center" shrinkToFit="1"/>
    </xf>
    <xf numFmtId="0" fontId="29" fillId="6" borderId="34" xfId="2" applyNumberFormat="1" applyFont="1" applyFill="1" applyBorder="1" applyAlignment="1" applyProtection="1">
      <alignment horizontal="center" vertical="center" shrinkToFit="1"/>
    </xf>
    <xf numFmtId="0" fontId="29" fillId="6" borderId="19" xfId="2" applyNumberFormat="1" applyFont="1" applyFill="1" applyBorder="1" applyAlignment="1" applyProtection="1">
      <alignment horizontal="center" vertical="center" shrinkToFit="1"/>
    </xf>
    <xf numFmtId="0" fontId="29" fillId="6" borderId="5" xfId="2" applyNumberFormat="1" applyFont="1" applyFill="1" applyBorder="1" applyAlignment="1" applyProtection="1">
      <alignment horizontal="center" vertical="center" shrinkToFit="1"/>
    </xf>
    <xf numFmtId="0" fontId="7" fillId="0" borderId="12" xfId="2" applyFont="1" applyFill="1" applyBorder="1" applyAlignment="1" applyProtection="1">
      <alignment horizontal="left" vertical="center" wrapText="1"/>
      <protection locked="0"/>
    </xf>
    <xf numFmtId="0" fontId="7" fillId="0" borderId="1" xfId="2" applyFont="1" applyFill="1" applyBorder="1" applyAlignment="1" applyProtection="1">
      <alignment horizontal="left" vertical="center" wrapText="1"/>
      <protection locked="0"/>
    </xf>
    <xf numFmtId="0" fontId="7" fillId="0" borderId="4" xfId="2" applyFont="1" applyFill="1" applyBorder="1" applyAlignment="1" applyProtection="1">
      <alignment horizontal="left" vertical="center" wrapText="1"/>
      <protection locked="0"/>
    </xf>
    <xf numFmtId="0" fontId="7" fillId="0" borderId="93" xfId="2" applyFont="1" applyFill="1" applyBorder="1" applyAlignment="1">
      <alignment horizontal="left" wrapText="1"/>
    </xf>
    <xf numFmtId="0" fontId="7" fillId="0" borderId="69" xfId="2" applyFont="1" applyFill="1" applyBorder="1" applyAlignment="1">
      <alignment horizontal="left" wrapText="1"/>
    </xf>
    <xf numFmtId="0" fontId="7" fillId="0" borderId="92" xfId="2" applyFont="1" applyFill="1" applyBorder="1" applyAlignment="1">
      <alignment horizontal="left" wrapText="1"/>
    </xf>
    <xf numFmtId="0" fontId="48" fillId="3" borderId="25" xfId="2" applyNumberFormat="1" applyFont="1" applyFill="1" applyBorder="1" applyAlignment="1" applyProtection="1">
      <alignment horizontal="center" vertical="center" shrinkToFit="1"/>
    </xf>
    <xf numFmtId="0" fontId="48" fillId="3" borderId="34" xfId="2" applyNumberFormat="1" applyFont="1" applyFill="1" applyBorder="1" applyAlignment="1" applyProtection="1">
      <alignment horizontal="center" vertical="center" shrinkToFit="1"/>
    </xf>
    <xf numFmtId="0" fontId="48" fillId="3" borderId="19" xfId="2" applyNumberFormat="1" applyFont="1" applyFill="1" applyBorder="1" applyAlignment="1" applyProtection="1">
      <alignment horizontal="center" vertical="center" shrinkToFit="1"/>
    </xf>
    <xf numFmtId="0" fontId="48" fillId="3" borderId="5" xfId="2" applyNumberFormat="1" applyFont="1" applyFill="1" applyBorder="1" applyAlignment="1" applyProtection="1">
      <alignment horizontal="center" vertical="center" shrinkToFit="1"/>
    </xf>
    <xf numFmtId="0" fontId="38" fillId="0" borderId="2" xfId="2" applyFont="1" applyFill="1" applyBorder="1" applyAlignment="1" applyProtection="1">
      <alignment horizontal="left" vertical="center"/>
      <protection locked="0"/>
    </xf>
    <xf numFmtId="0" fontId="42" fillId="5" borderId="49" xfId="2" applyFont="1" applyFill="1" applyBorder="1" applyAlignment="1" applyProtection="1">
      <alignment horizontal="center" vertical="center"/>
    </xf>
    <xf numFmtId="0" fontId="42" fillId="5" borderId="50" xfId="2" applyFont="1" applyFill="1" applyBorder="1" applyAlignment="1" applyProtection="1">
      <alignment horizontal="center" vertical="center"/>
    </xf>
    <xf numFmtId="0" fontId="42" fillId="5" borderId="51" xfId="2" applyFont="1" applyFill="1" applyBorder="1" applyAlignment="1" applyProtection="1">
      <alignment horizontal="center" vertical="center"/>
    </xf>
    <xf numFmtId="0" fontId="32" fillId="11" borderId="26" xfId="2" applyFont="1" applyFill="1" applyBorder="1" applyAlignment="1" applyProtection="1">
      <alignment horizontal="center"/>
    </xf>
    <xf numFmtId="0" fontId="32" fillId="11" borderId="0" xfId="2" applyFont="1" applyFill="1" applyBorder="1" applyAlignment="1" applyProtection="1">
      <alignment horizontal="center"/>
    </xf>
    <xf numFmtId="0" fontId="32" fillId="11" borderId="48" xfId="2" applyFont="1" applyFill="1" applyBorder="1" applyAlignment="1" applyProtection="1">
      <alignment horizontal="center"/>
    </xf>
    <xf numFmtId="0" fontId="31" fillId="5" borderId="81" xfId="2" applyFont="1" applyFill="1" applyBorder="1" applyAlignment="1" applyProtection="1">
      <alignment horizontal="center"/>
    </xf>
    <xf numFmtId="0" fontId="31" fillId="5" borderId="82" xfId="2" applyFont="1" applyFill="1" applyBorder="1" applyAlignment="1" applyProtection="1">
      <alignment horizontal="center"/>
    </xf>
    <xf numFmtId="0" fontId="31" fillId="5" borderId="83" xfId="2" applyFont="1" applyFill="1" applyBorder="1" applyAlignment="1" applyProtection="1">
      <alignment horizontal="center"/>
    </xf>
    <xf numFmtId="0" fontId="7" fillId="0" borderId="12" xfId="2" applyFont="1" applyFill="1" applyBorder="1" applyAlignment="1">
      <alignment horizontal="left" wrapText="1"/>
    </xf>
    <xf numFmtId="0" fontId="7" fillId="0" borderId="1" xfId="2" applyFont="1" applyFill="1" applyBorder="1" applyAlignment="1">
      <alignment horizontal="left" wrapText="1"/>
    </xf>
    <xf numFmtId="0" fontId="7" fillId="0" borderId="4" xfId="2" applyFont="1" applyFill="1" applyBorder="1" applyAlignment="1">
      <alignment horizontal="left" wrapText="1"/>
    </xf>
    <xf numFmtId="0" fontId="29" fillId="3" borderId="25" xfId="2" applyNumberFormat="1" applyFont="1" applyFill="1" applyBorder="1" applyAlignment="1" applyProtection="1">
      <alignment horizontal="center" vertical="center" shrinkToFit="1"/>
    </xf>
    <xf numFmtId="0" fontId="29" fillId="3" borderId="44" xfId="2" applyNumberFormat="1" applyFont="1" applyFill="1" applyBorder="1" applyAlignment="1" applyProtection="1">
      <alignment horizontal="center" vertical="center" shrinkToFit="1"/>
    </xf>
    <xf numFmtId="0" fontId="29" fillId="3" borderId="19" xfId="2" applyNumberFormat="1" applyFont="1" applyFill="1" applyBorder="1" applyAlignment="1" applyProtection="1">
      <alignment horizontal="center" vertical="center" shrinkToFit="1"/>
    </xf>
    <xf numFmtId="0" fontId="29" fillId="3" borderId="55" xfId="2" applyNumberFormat="1" applyFont="1" applyFill="1" applyBorder="1" applyAlignment="1" applyProtection="1">
      <alignment horizontal="center" vertical="center" shrinkToFit="1"/>
    </xf>
    <xf numFmtId="0" fontId="29" fillId="6" borderId="47" xfId="2" applyNumberFormat="1" applyFont="1" applyFill="1" applyBorder="1" applyAlignment="1" applyProtection="1">
      <alignment horizontal="center" vertical="center" shrinkToFit="1"/>
    </xf>
    <xf numFmtId="0" fontId="29" fillId="6" borderId="52" xfId="2" applyNumberFormat="1" applyFont="1" applyFill="1" applyBorder="1" applyAlignment="1" applyProtection="1">
      <alignment horizontal="center" vertical="center" shrinkToFit="1"/>
    </xf>
    <xf numFmtId="0" fontId="16" fillId="0" borderId="1" xfId="2" applyFont="1" applyBorder="1" applyAlignment="1" applyProtection="1">
      <alignment horizontal="center" vertical="center" wrapText="1"/>
    </xf>
    <xf numFmtId="0" fontId="16" fillId="0" borderId="4" xfId="2" applyFont="1" applyBorder="1" applyAlignment="1" applyProtection="1">
      <alignment horizontal="center" vertical="center" wrapText="1"/>
    </xf>
    <xf numFmtId="0" fontId="39" fillId="0" borderId="19" xfId="2" applyFont="1" applyBorder="1" applyAlignment="1">
      <alignment horizontal="center" vertical="center"/>
    </xf>
    <xf numFmtId="0" fontId="39" fillId="0" borderId="15" xfId="2" applyFont="1" applyBorder="1" applyAlignment="1">
      <alignment horizontal="center" vertical="center"/>
    </xf>
    <xf numFmtId="0" fontId="39" fillId="0" borderId="0" xfId="2" applyFont="1" applyAlignment="1">
      <alignment horizontal="center"/>
    </xf>
    <xf numFmtId="0" fontId="16" fillId="0" borderId="2" xfId="2" applyFont="1" applyBorder="1" applyAlignment="1" applyProtection="1">
      <alignment horizontal="right" vertical="center"/>
    </xf>
    <xf numFmtId="0" fontId="16" fillId="0" borderId="2" xfId="2" applyFont="1" applyBorder="1" applyAlignment="1" applyProtection="1">
      <alignment horizontal="center" vertical="center"/>
    </xf>
    <xf numFmtId="0" fontId="16" fillId="0" borderId="2" xfId="2" applyFont="1" applyBorder="1" applyAlignment="1" applyProtection="1">
      <alignment horizontal="center"/>
    </xf>
    <xf numFmtId="14" fontId="16" fillId="0" borderId="2" xfId="2" applyNumberFormat="1" applyFont="1" applyBorder="1" applyAlignment="1" applyProtection="1">
      <alignment horizontal="center"/>
    </xf>
    <xf numFmtId="0" fontId="16" fillId="0" borderId="12" xfId="2" applyFont="1" applyBorder="1" applyAlignment="1" applyProtection="1">
      <alignment horizontal="center" vertical="center"/>
    </xf>
    <xf numFmtId="0" fontId="16" fillId="0" borderId="1" xfId="2" applyFont="1" applyBorder="1" applyAlignment="1" applyProtection="1">
      <alignment horizontal="center" vertical="center"/>
    </xf>
    <xf numFmtId="0" fontId="46" fillId="0" borderId="0" xfId="2" applyFont="1" applyBorder="1" applyAlignment="1" applyProtection="1">
      <alignment horizontal="center" vertical="center"/>
    </xf>
    <xf numFmtId="0" fontId="46" fillId="0" borderId="10" xfId="2" applyFont="1" applyBorder="1" applyAlignment="1" applyProtection="1">
      <alignment horizontal="center" vertical="center"/>
    </xf>
    <xf numFmtId="0" fontId="16" fillId="0" borderId="10" xfId="2" applyFont="1" applyBorder="1" applyAlignment="1" applyProtection="1">
      <alignment horizontal="center" wrapText="1"/>
    </xf>
    <xf numFmtId="0" fontId="26" fillId="0" borderId="10" xfId="2" applyFont="1" applyBorder="1" applyAlignment="1" applyProtection="1">
      <alignment horizontal="center" vertical="center"/>
    </xf>
    <xf numFmtId="0" fontId="23" fillId="0" borderId="0" xfId="2" applyFont="1" applyBorder="1" applyAlignment="1" applyProtection="1">
      <alignment horizontal="center" vertical="center"/>
    </xf>
    <xf numFmtId="0" fontId="16" fillId="0" borderId="12" xfId="0" applyFont="1" applyBorder="1" applyAlignment="1" applyProtection="1">
      <alignment horizontal="center" vertical="center" wrapText="1"/>
    </xf>
    <xf numFmtId="0" fontId="19" fillId="0" borderId="1" xfId="0" applyFont="1" applyBorder="1" applyAlignment="1" applyProtection="1">
      <alignment horizontal="center" vertical="center" wrapText="1"/>
    </xf>
    <xf numFmtId="0" fontId="19" fillId="0" borderId="4" xfId="0" applyFont="1" applyBorder="1" applyAlignment="1" applyProtection="1">
      <alignment horizontal="center" vertical="center" wrapText="1"/>
    </xf>
    <xf numFmtId="0" fontId="19" fillId="0" borderId="2" xfId="0" applyFont="1" applyBorder="1" applyAlignment="1" applyProtection="1">
      <alignment horizontal="right" vertical="center" wrapText="1"/>
    </xf>
    <xf numFmtId="14" fontId="19" fillId="0" borderId="2" xfId="0" applyNumberFormat="1" applyFont="1" applyBorder="1" applyAlignment="1" applyProtection="1">
      <alignment horizontal="center" wrapText="1"/>
    </xf>
    <xf numFmtId="0" fontId="19" fillId="0" borderId="2" xfId="0" applyFont="1" applyBorder="1" applyAlignment="1" applyProtection="1">
      <alignment horizontal="center" wrapText="1"/>
    </xf>
    <xf numFmtId="0" fontId="25" fillId="0" borderId="2" xfId="0" applyFont="1" applyBorder="1" applyAlignment="1" applyProtection="1">
      <alignment horizontal="center" vertical="center" wrapText="1"/>
    </xf>
    <xf numFmtId="0" fontId="16" fillId="0" borderId="2" xfId="2" applyFont="1" applyBorder="1" applyAlignment="1" applyProtection="1">
      <alignment horizontal="center" vertical="center" wrapText="1"/>
    </xf>
    <xf numFmtId="0" fontId="49" fillId="5" borderId="96" xfId="0" applyFont="1" applyFill="1" applyBorder="1" applyAlignment="1" applyProtection="1">
      <alignment horizontal="center" vertical="center" wrapText="1"/>
    </xf>
    <xf numFmtId="0" fontId="49" fillId="5" borderId="11" xfId="0" applyFont="1" applyFill="1" applyBorder="1" applyAlignment="1" applyProtection="1">
      <alignment horizontal="center" vertical="center" wrapText="1"/>
    </xf>
    <xf numFmtId="0" fontId="49" fillId="5" borderId="21" xfId="0" applyFont="1" applyFill="1" applyBorder="1" applyAlignment="1" applyProtection="1">
      <alignment horizontal="center" vertical="center" wrapText="1"/>
    </xf>
    <xf numFmtId="0" fontId="49" fillId="5" borderId="70" xfId="0" applyFont="1" applyFill="1" applyBorder="1" applyAlignment="1" applyProtection="1">
      <alignment horizontal="center" vertical="center" wrapText="1"/>
    </xf>
    <xf numFmtId="0" fontId="49" fillId="5" borderId="0" xfId="0" applyFont="1" applyFill="1" applyBorder="1" applyAlignment="1" applyProtection="1">
      <alignment horizontal="center" vertical="center" wrapText="1"/>
    </xf>
    <xf numFmtId="0" fontId="49" fillId="5" borderId="34" xfId="0" applyFont="1" applyFill="1" applyBorder="1" applyAlignment="1" applyProtection="1">
      <alignment horizontal="center" vertical="center" wrapText="1"/>
    </xf>
    <xf numFmtId="0" fontId="49" fillId="5" borderId="63" xfId="0" applyFont="1" applyFill="1" applyBorder="1" applyAlignment="1" applyProtection="1">
      <alignment horizontal="center" vertical="center" wrapText="1"/>
    </xf>
    <xf numFmtId="0" fontId="49" fillId="5" borderId="64" xfId="0" applyFont="1" applyFill="1" applyBorder="1" applyAlignment="1" applyProtection="1">
      <alignment horizontal="center" vertical="center" wrapText="1"/>
    </xf>
    <xf numFmtId="0" fontId="49" fillId="5" borderId="90" xfId="0" applyFont="1" applyFill="1" applyBorder="1" applyAlignment="1" applyProtection="1">
      <alignment horizontal="center" vertical="center" wrapText="1"/>
    </xf>
    <xf numFmtId="0" fontId="49" fillId="5" borderId="66" xfId="0" applyFont="1" applyFill="1" applyBorder="1" applyAlignment="1" applyProtection="1">
      <alignment horizontal="center" vertical="center" wrapText="1"/>
    </xf>
    <xf numFmtId="0" fontId="16" fillId="0" borderId="0" xfId="0" applyFont="1" applyBorder="1" applyAlignment="1" applyProtection="1">
      <alignment horizontal="center" wrapText="1"/>
    </xf>
    <xf numFmtId="0" fontId="16" fillId="0" borderId="10" xfId="0" applyFont="1" applyBorder="1" applyAlignment="1" applyProtection="1">
      <alignment horizontal="center" wrapText="1"/>
    </xf>
    <xf numFmtId="0" fontId="47" fillId="0" borderId="0" xfId="0" applyFont="1" applyBorder="1" applyAlignment="1" applyProtection="1">
      <alignment horizontal="center" vertical="center" wrapText="1"/>
    </xf>
    <xf numFmtId="0" fontId="47" fillId="0" borderId="10" xfId="0" applyFont="1" applyBorder="1" applyAlignment="1" applyProtection="1">
      <alignment horizontal="center" vertical="center" wrapText="1"/>
    </xf>
    <xf numFmtId="0" fontId="16" fillId="0" borderId="2" xfId="0" applyFont="1" applyBorder="1" applyAlignment="1" applyProtection="1">
      <alignment horizontal="right" vertical="center" wrapText="1"/>
    </xf>
    <xf numFmtId="0" fontId="49" fillId="5" borderId="12" xfId="0" applyFont="1" applyFill="1" applyBorder="1" applyAlignment="1" applyProtection="1">
      <alignment horizontal="center" vertical="center" wrapText="1"/>
    </xf>
    <xf numFmtId="0" fontId="49" fillId="5" borderId="1" xfId="0" applyFont="1" applyFill="1" applyBorder="1" applyAlignment="1" applyProtection="1">
      <alignment horizontal="center" vertical="center" wrapText="1"/>
    </xf>
    <xf numFmtId="0" fontId="49" fillId="5" borderId="4" xfId="0" applyFont="1" applyFill="1" applyBorder="1" applyAlignment="1" applyProtection="1">
      <alignment horizontal="center" vertical="center" wrapText="1"/>
    </xf>
    <xf numFmtId="0" fontId="49" fillId="5" borderId="95" xfId="0" applyFont="1" applyFill="1" applyBorder="1" applyAlignment="1">
      <alignment horizontal="center" vertical="center" wrapText="1"/>
    </xf>
    <xf numFmtId="0" fontId="49" fillId="5" borderId="27" xfId="0" applyFont="1" applyFill="1" applyBorder="1" applyAlignment="1">
      <alignment horizontal="center" vertical="center" wrapText="1"/>
    </xf>
    <xf numFmtId="0" fontId="49" fillId="5" borderId="28" xfId="0" applyFont="1" applyFill="1" applyBorder="1" applyAlignment="1">
      <alignment horizontal="center" vertical="center" wrapText="1"/>
    </xf>
    <xf numFmtId="0" fontId="23" fillId="0" borderId="0" xfId="0" applyFont="1" applyBorder="1" applyAlignment="1">
      <alignment horizontal="center" vertical="center" wrapText="1"/>
    </xf>
    <xf numFmtId="0" fontId="49" fillId="5" borderId="18" xfId="0" applyFont="1" applyFill="1" applyBorder="1" applyAlignment="1">
      <alignment horizontal="center" vertical="center" wrapText="1"/>
    </xf>
    <xf numFmtId="0" fontId="49" fillId="5" borderId="11" xfId="0" applyFont="1" applyFill="1" applyBorder="1" applyAlignment="1">
      <alignment horizontal="center" vertical="center" wrapText="1"/>
    </xf>
    <xf numFmtId="0" fontId="49" fillId="5" borderId="97" xfId="0" applyFont="1" applyFill="1" applyBorder="1" applyAlignment="1">
      <alignment horizontal="center" vertical="center" wrapText="1"/>
    </xf>
    <xf numFmtId="0" fontId="49" fillId="5" borderId="106" xfId="0" applyFont="1" applyFill="1" applyBorder="1" applyAlignment="1">
      <alignment horizontal="center" vertical="center" wrapText="1"/>
    </xf>
    <xf numFmtId="0" fontId="49" fillId="5" borderId="64" xfId="0" applyFont="1" applyFill="1" applyBorder="1" applyAlignment="1">
      <alignment horizontal="center" vertical="center" wrapText="1"/>
    </xf>
    <xf numFmtId="0" fontId="49" fillId="5" borderId="65" xfId="0" applyFont="1" applyFill="1" applyBorder="1" applyAlignment="1">
      <alignment horizontal="center" vertical="center" wrapText="1"/>
    </xf>
    <xf numFmtId="0" fontId="49" fillId="5" borderId="107" xfId="0" applyFont="1" applyFill="1" applyBorder="1" applyAlignment="1">
      <alignment horizontal="center" vertical="center" wrapText="1"/>
    </xf>
    <xf numFmtId="0" fontId="49" fillId="5" borderId="25" xfId="0" applyFont="1" applyFill="1" applyBorder="1" applyAlignment="1">
      <alignment horizontal="center" vertical="center" wrapText="1"/>
    </xf>
    <xf numFmtId="0" fontId="49" fillId="8" borderId="58" xfId="0" applyFont="1" applyFill="1" applyBorder="1" applyAlignment="1">
      <alignment horizontal="center" vertical="center" wrapText="1"/>
    </xf>
    <xf numFmtId="0" fontId="49" fillId="8" borderId="70" xfId="0" applyFont="1" applyFill="1" applyBorder="1" applyAlignment="1">
      <alignment horizontal="center" vertical="center" wrapText="1"/>
    </xf>
    <xf numFmtId="0" fontId="12" fillId="0" borderId="2" xfId="0" applyFont="1" applyBorder="1" applyAlignment="1">
      <alignment horizontal="center" vertical="center" wrapText="1"/>
    </xf>
    <xf numFmtId="0" fontId="12" fillId="0" borderId="2" xfId="0" applyFont="1" applyBorder="1" applyAlignment="1" applyProtection="1">
      <alignment horizontal="center" vertical="center" wrapText="1"/>
    </xf>
    <xf numFmtId="0" fontId="25" fillId="0" borderId="2" xfId="0" applyFont="1" applyBorder="1" applyAlignment="1">
      <alignment horizontal="center" vertical="center" wrapText="1"/>
    </xf>
    <xf numFmtId="0" fontId="49" fillId="4" borderId="12" xfId="0" applyFont="1" applyFill="1" applyBorder="1" applyAlignment="1" applyProtection="1">
      <alignment horizontal="center" vertical="center" wrapText="1"/>
    </xf>
    <xf numFmtId="0" fontId="49" fillId="4" borderId="1" xfId="0" applyFont="1" applyFill="1" applyBorder="1" applyAlignment="1" applyProtection="1">
      <alignment horizontal="center" vertical="center" wrapText="1"/>
    </xf>
    <xf numFmtId="0" fontId="49" fillId="4" borderId="4" xfId="0" applyFont="1" applyFill="1" applyBorder="1" applyAlignment="1" applyProtection="1">
      <alignment horizontal="center" vertical="center" wrapText="1"/>
    </xf>
    <xf numFmtId="0" fontId="49" fillId="4" borderId="2" xfId="0" applyFont="1" applyFill="1" applyBorder="1" applyAlignment="1" applyProtection="1">
      <alignment horizontal="center" vertical="center" wrapText="1"/>
    </xf>
    <xf numFmtId="0" fontId="49" fillId="5" borderId="33" xfId="0" applyFont="1" applyFill="1" applyBorder="1" applyAlignment="1">
      <alignment horizontal="center" vertical="center" wrapText="1"/>
    </xf>
    <xf numFmtId="0" fontId="49" fillId="5" borderId="29" xfId="0" applyFont="1" applyFill="1" applyBorder="1" applyAlignment="1">
      <alignment horizontal="center" vertical="center" wrapText="1"/>
    </xf>
    <xf numFmtId="0" fontId="28" fillId="14" borderId="58" xfId="0" applyFont="1" applyFill="1" applyBorder="1" applyAlignment="1" applyProtection="1">
      <alignment horizontal="center" vertical="center" textRotation="90" wrapText="1"/>
    </xf>
    <xf numFmtId="0" fontId="28" fillId="14" borderId="70" xfId="0" applyFont="1" applyFill="1" applyBorder="1" applyAlignment="1" applyProtection="1">
      <alignment horizontal="center" vertical="center" textRotation="90" wrapText="1"/>
    </xf>
    <xf numFmtId="0" fontId="49" fillId="5" borderId="61" xfId="0" applyFont="1" applyFill="1" applyBorder="1" applyAlignment="1" applyProtection="1">
      <alignment horizontal="center" vertical="center" wrapText="1"/>
    </xf>
    <xf numFmtId="0" fontId="49" fillId="5" borderId="62" xfId="0" applyFont="1" applyFill="1" applyBorder="1" applyAlignment="1" applyProtection="1">
      <alignment horizontal="center" vertical="center" wrapText="1"/>
    </xf>
    <xf numFmtId="0" fontId="49" fillId="5" borderId="71" xfId="0" applyFont="1" applyFill="1" applyBorder="1" applyAlignment="1" applyProtection="1">
      <alignment horizontal="center" vertical="center" wrapText="1"/>
    </xf>
    <xf numFmtId="0" fontId="49" fillId="5" borderId="65" xfId="0" applyFont="1" applyFill="1" applyBorder="1" applyAlignment="1" applyProtection="1">
      <alignment horizontal="center" vertical="center" wrapText="1"/>
    </xf>
    <xf numFmtId="0" fontId="49" fillId="5" borderId="28" xfId="0" applyFont="1" applyFill="1" applyBorder="1" applyAlignment="1" applyProtection="1">
      <alignment horizontal="center" vertical="center" wrapText="1"/>
    </xf>
    <xf numFmtId="0" fontId="49" fillId="5" borderId="36" xfId="0" applyFont="1" applyFill="1" applyBorder="1" applyAlignment="1">
      <alignment horizontal="center" vertical="center" wrapText="1"/>
    </xf>
    <xf numFmtId="0" fontId="49" fillId="5" borderId="66" xfId="0" applyFont="1" applyFill="1" applyBorder="1" applyAlignment="1">
      <alignment horizontal="center" vertical="center" wrapText="1"/>
    </xf>
    <xf numFmtId="0" fontId="49" fillId="5" borderId="43" xfId="0" applyFont="1" applyFill="1" applyBorder="1" applyAlignment="1">
      <alignment horizontal="center" vertical="center" wrapText="1"/>
    </xf>
    <xf numFmtId="0" fontId="28" fillId="8" borderId="56" xfId="0" applyFont="1" applyFill="1" applyBorder="1" applyAlignment="1" applyProtection="1">
      <alignment horizontal="center" vertical="center" wrapText="1"/>
    </xf>
    <xf numFmtId="0" fontId="28" fillId="8" borderId="57" xfId="0" applyFont="1" applyFill="1" applyBorder="1" applyAlignment="1" applyProtection="1">
      <alignment horizontal="center" vertical="center" wrapText="1"/>
    </xf>
    <xf numFmtId="0" fontId="49" fillId="5" borderId="77" xfId="0" applyFont="1" applyFill="1" applyBorder="1" applyAlignment="1" applyProtection="1">
      <alignment horizontal="center" vertical="center" wrapText="1"/>
    </xf>
    <xf numFmtId="0" fontId="49" fillId="5" borderId="56" xfId="0" applyFont="1" applyFill="1" applyBorder="1" applyAlignment="1" applyProtection="1">
      <alignment horizontal="center" vertical="center" wrapText="1"/>
    </xf>
    <xf numFmtId="0" fontId="49" fillId="5" borderId="57" xfId="0" applyFont="1" applyFill="1" applyBorder="1" applyAlignment="1" applyProtection="1">
      <alignment horizontal="center" vertical="center" wrapText="1"/>
    </xf>
    <xf numFmtId="0" fontId="32" fillId="5" borderId="36" xfId="0" applyFont="1" applyFill="1" applyBorder="1" applyAlignment="1" applyProtection="1">
      <alignment horizontal="center" vertical="center" wrapText="1"/>
    </xf>
    <xf numFmtId="0" fontId="32" fillId="5" borderId="66" xfId="0" applyFont="1" applyFill="1" applyBorder="1" applyAlignment="1" applyProtection="1">
      <alignment horizontal="center" vertical="center" wrapText="1"/>
    </xf>
    <xf numFmtId="0" fontId="32" fillId="5" borderId="43" xfId="0" applyFont="1" applyFill="1" applyBorder="1" applyAlignment="1" applyProtection="1">
      <alignment horizontal="center" vertical="center" wrapText="1"/>
    </xf>
    <xf numFmtId="0" fontId="12" fillId="0" borderId="12" xfId="0" applyFont="1" applyBorder="1" applyAlignment="1" applyProtection="1">
      <alignment horizontal="center" vertical="center" wrapText="1"/>
    </xf>
    <xf numFmtId="0" fontId="12" fillId="0" borderId="1" xfId="0" applyFont="1" applyBorder="1" applyAlignment="1" applyProtection="1">
      <alignment horizontal="center" vertical="center" wrapText="1"/>
    </xf>
    <xf numFmtId="0" fontId="12" fillId="0" borderId="4" xfId="0" applyFont="1" applyBorder="1" applyAlignment="1" applyProtection="1">
      <alignment horizontal="center" vertical="center" wrapText="1"/>
    </xf>
    <xf numFmtId="0" fontId="25" fillId="0" borderId="12" xfId="0" applyFont="1" applyBorder="1" applyAlignment="1" applyProtection="1">
      <alignment horizontal="center" vertical="center" wrapText="1"/>
    </xf>
    <xf numFmtId="0" fontId="25" fillId="0" borderId="1" xfId="0" applyFont="1" applyBorder="1" applyAlignment="1" applyProtection="1">
      <alignment horizontal="center" vertical="center" wrapText="1"/>
    </xf>
    <xf numFmtId="0" fontId="25" fillId="0" borderId="4" xfId="0" applyFont="1" applyBorder="1" applyAlignment="1" applyProtection="1">
      <alignment horizontal="center" vertical="center" wrapText="1"/>
    </xf>
    <xf numFmtId="0" fontId="49" fillId="5" borderId="19" xfId="0" applyFont="1" applyFill="1" applyBorder="1" applyAlignment="1" applyProtection="1">
      <alignment horizontal="center" vertical="center" wrapText="1"/>
    </xf>
    <xf numFmtId="0" fontId="49" fillId="5" borderId="15" xfId="0" applyFont="1" applyFill="1" applyBorder="1" applyAlignment="1" applyProtection="1">
      <alignment horizontal="center" vertical="center" wrapText="1"/>
    </xf>
    <xf numFmtId="0" fontId="28" fillId="5" borderId="28" xfId="0" applyFont="1" applyFill="1" applyBorder="1" applyAlignment="1">
      <alignment horizontal="center" vertical="center" wrapText="1"/>
    </xf>
    <xf numFmtId="0" fontId="28" fillId="5" borderId="66" xfId="0" applyFont="1" applyFill="1" applyBorder="1" applyAlignment="1">
      <alignment horizontal="center" vertical="center" wrapText="1"/>
    </xf>
    <xf numFmtId="0" fontId="28" fillId="5" borderId="58" xfId="0" applyFont="1" applyFill="1" applyBorder="1" applyAlignment="1">
      <alignment horizontal="center" vertical="center" wrapText="1"/>
    </xf>
    <xf numFmtId="0" fontId="28" fillId="5" borderId="76" xfId="0" applyFont="1" applyFill="1" applyBorder="1" applyAlignment="1">
      <alignment horizontal="center" vertical="center" wrapText="1"/>
    </xf>
    <xf numFmtId="0" fontId="28" fillId="5" borderId="59" xfId="0" applyFont="1" applyFill="1" applyBorder="1" applyAlignment="1">
      <alignment horizontal="center" vertical="center" wrapText="1"/>
    </xf>
    <xf numFmtId="0" fontId="28" fillId="5" borderId="63" xfId="0" applyFont="1" applyFill="1" applyBorder="1" applyAlignment="1">
      <alignment horizontal="center" vertical="center" wrapText="1"/>
    </xf>
    <xf numFmtId="0" fontId="28" fillId="5" borderId="64" xfId="0" applyFont="1" applyFill="1" applyBorder="1" applyAlignment="1">
      <alignment horizontal="center" vertical="center" wrapText="1"/>
    </xf>
    <xf numFmtId="0" fontId="28" fillId="5" borderId="65" xfId="0" applyFont="1" applyFill="1" applyBorder="1" applyAlignment="1">
      <alignment horizontal="center" vertical="center" wrapText="1"/>
    </xf>
    <xf numFmtId="165" fontId="28" fillId="5" borderId="28" xfId="1" applyNumberFormat="1" applyFont="1" applyFill="1" applyBorder="1" applyAlignment="1" applyProtection="1">
      <alignment horizontal="center" vertical="center" wrapText="1"/>
    </xf>
    <xf numFmtId="165" fontId="28" fillId="5" borderId="66" xfId="1" applyNumberFormat="1" applyFont="1" applyFill="1" applyBorder="1" applyAlignment="1" applyProtection="1">
      <alignment horizontal="center" vertical="center" wrapText="1"/>
    </xf>
    <xf numFmtId="0" fontId="28" fillId="5" borderId="76" xfId="0" applyFont="1" applyFill="1" applyBorder="1" applyAlignment="1" applyProtection="1">
      <alignment horizontal="center" vertical="center" wrapText="1"/>
    </xf>
    <xf numFmtId="0" fontId="28" fillId="5" borderId="0" xfId="0" applyFont="1" applyFill="1" applyBorder="1" applyAlignment="1" applyProtection="1">
      <alignment horizontal="center" vertical="center" wrapText="1"/>
    </xf>
    <xf numFmtId="0" fontId="49" fillId="5" borderId="2" xfId="0" applyFont="1" applyFill="1" applyBorder="1" applyAlignment="1" applyProtection="1">
      <alignment horizontal="left" vertical="center" wrapText="1"/>
    </xf>
    <xf numFmtId="0" fontId="26" fillId="0" borderId="10" xfId="0" applyFont="1" applyBorder="1" applyAlignment="1" applyProtection="1">
      <alignment horizontal="center" vertical="center" wrapText="1"/>
    </xf>
    <xf numFmtId="0" fontId="36" fillId="0" borderId="0" xfId="0" applyFont="1" applyBorder="1" applyAlignment="1">
      <alignment horizontal="center" vertical="center" wrapText="1"/>
    </xf>
    <xf numFmtId="0" fontId="9" fillId="0" borderId="10" xfId="0" applyFont="1" applyBorder="1" applyAlignment="1" applyProtection="1">
      <alignment horizontal="center" wrapText="1"/>
    </xf>
    <xf numFmtId="0" fontId="16" fillId="0" borderId="10" xfId="0" applyFont="1" applyBorder="1" applyAlignment="1" applyProtection="1">
      <alignment horizontal="left" wrapText="1"/>
    </xf>
    <xf numFmtId="0" fontId="19" fillId="0" borderId="10" xfId="0" applyFont="1" applyBorder="1" applyAlignment="1" applyProtection="1">
      <alignment horizontal="left" wrapText="1"/>
    </xf>
    <xf numFmtId="0" fontId="49" fillId="5" borderId="36" xfId="0" applyFont="1" applyFill="1" applyBorder="1" applyAlignment="1" applyProtection="1">
      <alignment horizontal="center" vertical="center" wrapText="1"/>
    </xf>
    <xf numFmtId="0" fontId="49" fillId="5" borderId="43" xfId="0" applyFont="1" applyFill="1" applyBorder="1" applyAlignment="1" applyProtection="1">
      <alignment horizontal="center" vertical="center" wrapText="1"/>
    </xf>
    <xf numFmtId="0" fontId="49" fillId="5" borderId="31" xfId="0" applyFont="1" applyFill="1" applyBorder="1" applyAlignment="1">
      <alignment horizontal="center" vertical="center" wrapText="1"/>
    </xf>
    <xf numFmtId="0" fontId="49" fillId="5" borderId="30" xfId="0" applyFont="1" applyFill="1" applyBorder="1" applyAlignment="1" applyProtection="1">
      <alignment horizontal="center" vertical="center" wrapText="1"/>
    </xf>
    <xf numFmtId="0" fontId="49" fillId="5" borderId="31" xfId="0" applyFont="1" applyFill="1" applyBorder="1" applyAlignment="1" applyProtection="1">
      <alignment horizontal="center" vertical="center" wrapText="1"/>
    </xf>
    <xf numFmtId="0" fontId="28" fillId="8" borderId="58" xfId="0" applyFont="1" applyFill="1" applyBorder="1" applyAlignment="1" applyProtection="1">
      <alignment horizontal="center" vertical="center" textRotation="90" wrapText="1"/>
    </xf>
    <xf numFmtId="0" fontId="28" fillId="8" borderId="70" xfId="0" applyFont="1" applyFill="1" applyBorder="1" applyAlignment="1" applyProtection="1">
      <alignment horizontal="center" vertical="center" textRotation="90" wrapText="1"/>
    </xf>
    <xf numFmtId="0" fontId="28" fillId="5" borderId="75" xfId="0" applyFont="1" applyFill="1" applyBorder="1" applyAlignment="1" applyProtection="1">
      <alignment horizontal="center" vertical="center" textRotation="90" wrapText="1"/>
    </xf>
    <xf numFmtId="0" fontId="28" fillId="5" borderId="26" xfId="0" applyFont="1" applyFill="1" applyBorder="1" applyAlignment="1" applyProtection="1">
      <alignment horizontal="center" vertical="center" textRotation="90" wrapText="1"/>
    </xf>
    <xf numFmtId="0" fontId="16" fillId="0" borderId="12" xfId="0" applyFont="1" applyBorder="1" applyAlignment="1" applyProtection="1">
      <alignment horizontal="left" vertical="center"/>
    </xf>
    <xf numFmtId="0" fontId="19" fillId="0" borderId="1" xfId="0" applyFont="1" applyBorder="1" applyAlignment="1" applyProtection="1">
      <alignment horizontal="left" vertical="center"/>
    </xf>
    <xf numFmtId="0" fontId="19" fillId="0" borderId="4" xfId="0" applyFont="1" applyBorder="1" applyAlignment="1" applyProtection="1">
      <alignment horizontal="left" vertical="center"/>
    </xf>
    <xf numFmtId="0" fontId="12" fillId="0" borderId="18" xfId="0" applyFont="1" applyBorder="1" applyAlignment="1" applyProtection="1">
      <alignment horizontal="center" vertical="center" wrapText="1"/>
    </xf>
    <xf numFmtId="0" fontId="12" fillId="0" borderId="11" xfId="0" applyFont="1" applyBorder="1" applyAlignment="1" applyProtection="1">
      <alignment horizontal="center" vertical="center" wrapText="1"/>
    </xf>
    <xf numFmtId="0" fontId="12" fillId="0" borderId="21" xfId="0" applyFont="1" applyBorder="1" applyAlignment="1" applyProtection="1">
      <alignment horizontal="center" vertical="center" wrapText="1"/>
    </xf>
    <xf numFmtId="0" fontId="12" fillId="0" borderId="25" xfId="0" applyFont="1" applyBorder="1" applyAlignment="1" applyProtection="1">
      <alignment horizontal="center" vertical="center" wrapText="1"/>
    </xf>
    <xf numFmtId="0" fontId="12" fillId="0" borderId="0" xfId="0" applyFont="1" applyBorder="1" applyAlignment="1" applyProtection="1">
      <alignment horizontal="center" vertical="center" wrapText="1"/>
    </xf>
    <xf numFmtId="0" fontId="12" fillId="0" borderId="34" xfId="0" applyFont="1" applyBorder="1" applyAlignment="1" applyProtection="1">
      <alignment horizontal="center" vertical="center" wrapText="1"/>
    </xf>
    <xf numFmtId="0" fontId="12" fillId="0" borderId="19" xfId="0" applyFont="1" applyBorder="1" applyAlignment="1" applyProtection="1">
      <alignment horizontal="center" vertical="center" wrapText="1"/>
    </xf>
    <xf numFmtId="0" fontId="12" fillId="0" borderId="15" xfId="0" applyFont="1" applyBorder="1" applyAlignment="1" applyProtection="1">
      <alignment horizontal="center" vertical="center" wrapText="1"/>
    </xf>
    <xf numFmtId="0" fontId="12" fillId="0" borderId="5" xfId="0" applyFont="1" applyBorder="1" applyAlignment="1" applyProtection="1">
      <alignment horizontal="center" vertical="center" wrapText="1"/>
    </xf>
    <xf numFmtId="0" fontId="67" fillId="0" borderId="12" xfId="0" applyFont="1" applyBorder="1" applyAlignment="1" applyProtection="1">
      <alignment horizontal="center" vertical="center" wrapText="1"/>
    </xf>
    <xf numFmtId="0" fontId="67" fillId="0" borderId="1" xfId="0" applyFont="1" applyBorder="1" applyAlignment="1" applyProtection="1">
      <alignment horizontal="center" vertical="center" wrapText="1"/>
    </xf>
    <xf numFmtId="0" fontId="67" fillId="0" borderId="4" xfId="0" applyFont="1" applyBorder="1" applyAlignment="1" applyProtection="1">
      <alignment horizontal="center" vertical="center" wrapText="1"/>
    </xf>
    <xf numFmtId="0" fontId="66" fillId="0" borderId="12" xfId="0" applyFont="1" applyBorder="1" applyAlignment="1" applyProtection="1">
      <alignment horizontal="center" vertical="center" wrapText="1"/>
    </xf>
    <xf numFmtId="0" fontId="66" fillId="0" borderId="1" xfId="0" applyFont="1" applyBorder="1" applyAlignment="1" applyProtection="1">
      <alignment horizontal="center" vertical="center" wrapText="1"/>
    </xf>
    <xf numFmtId="0" fontId="66" fillId="0" borderId="4" xfId="0" applyFont="1" applyBorder="1" applyAlignment="1" applyProtection="1">
      <alignment horizontal="center" vertical="center" wrapText="1"/>
    </xf>
    <xf numFmtId="0" fontId="67" fillId="0" borderId="12" xfId="0" applyFont="1" applyBorder="1" applyAlignment="1" applyProtection="1">
      <alignment horizontal="left" vertical="center" wrapText="1"/>
    </xf>
    <xf numFmtId="0" fontId="67" fillId="0" borderId="1" xfId="0" applyFont="1" applyBorder="1" applyAlignment="1" applyProtection="1">
      <alignment horizontal="left" vertical="center" wrapText="1"/>
    </xf>
    <xf numFmtId="0" fontId="67" fillId="0" borderId="4" xfId="0" applyFont="1" applyBorder="1" applyAlignment="1" applyProtection="1">
      <alignment horizontal="left" vertical="center" wrapText="1"/>
    </xf>
    <xf numFmtId="0" fontId="25" fillId="0" borderId="0" xfId="0" applyFont="1" applyBorder="1" applyAlignment="1">
      <alignment horizontal="left" vertical="center" wrapText="1"/>
    </xf>
    <xf numFmtId="0" fontId="49" fillId="5" borderId="85" xfId="0" applyFont="1" applyFill="1" applyBorder="1" applyAlignment="1" applyProtection="1">
      <alignment horizontal="center" vertical="center" wrapText="1"/>
    </xf>
    <xf numFmtId="0" fontId="49" fillId="5" borderId="86" xfId="0" applyFont="1" applyFill="1" applyBorder="1" applyAlignment="1" applyProtection="1">
      <alignment horizontal="center" vertical="center" wrapText="1"/>
    </xf>
    <xf numFmtId="0" fontId="49" fillId="5" borderId="87" xfId="0" applyFont="1" applyFill="1" applyBorder="1" applyAlignment="1" applyProtection="1">
      <alignment horizontal="center" vertical="center" wrapText="1"/>
    </xf>
    <xf numFmtId="0" fontId="25" fillId="0" borderId="2" xfId="18" applyFont="1" applyFill="1" applyBorder="1" applyAlignment="1">
      <alignment horizontal="center" vertical="center" wrapText="1"/>
    </xf>
    <xf numFmtId="0" fontId="12" fillId="12" borderId="2" xfId="0" applyFont="1" applyFill="1" applyBorder="1" applyAlignment="1" applyProtection="1">
      <alignment horizontal="left" vertical="center" wrapText="1"/>
    </xf>
    <xf numFmtId="14" fontId="16" fillId="0" borderId="2" xfId="0" applyNumberFormat="1" applyFont="1" applyBorder="1" applyAlignment="1" applyProtection="1">
      <alignment horizontal="center" vertical="center" wrapText="1"/>
    </xf>
    <xf numFmtId="0" fontId="16" fillId="0" borderId="2" xfId="0" applyFont="1" applyBorder="1" applyAlignment="1" applyProtection="1">
      <alignment horizontal="center" vertical="center" wrapText="1"/>
    </xf>
    <xf numFmtId="0" fontId="4" fillId="0" borderId="0" xfId="0" applyFont="1" applyBorder="1" applyAlignment="1" applyProtection="1">
      <alignment horizontal="center" vertical="top" wrapText="1"/>
    </xf>
    <xf numFmtId="0" fontId="26" fillId="0" borderId="0" xfId="0" applyFont="1" applyBorder="1" applyAlignment="1" applyProtection="1">
      <alignment horizontal="center" vertical="center" wrapText="1"/>
    </xf>
    <xf numFmtId="0" fontId="20" fillId="0" borderId="0" xfId="0" applyFont="1" applyBorder="1" applyAlignment="1" applyProtection="1">
      <alignment horizontal="center" vertical="center" wrapText="1"/>
    </xf>
    <xf numFmtId="0" fontId="20" fillId="0" borderId="10" xfId="0" applyFont="1" applyBorder="1" applyAlignment="1" applyProtection="1">
      <alignment horizontal="center" vertical="center" wrapText="1"/>
    </xf>
    <xf numFmtId="0" fontId="3" fillId="0" borderId="0" xfId="0" applyFont="1" applyBorder="1" applyAlignment="1" applyProtection="1">
      <alignment horizontal="center" wrapText="1"/>
    </xf>
    <xf numFmtId="0" fontId="22" fillId="0" borderId="0" xfId="0" applyFont="1" applyBorder="1" applyAlignment="1" applyProtection="1">
      <alignment horizontal="center" vertical="center" wrapText="1"/>
    </xf>
    <xf numFmtId="0" fontId="16" fillId="0" borderId="1" xfId="0" applyFont="1" applyBorder="1" applyAlignment="1" applyProtection="1">
      <alignment horizontal="center" vertical="center" wrapText="1"/>
    </xf>
    <xf numFmtId="0" fontId="16" fillId="0" borderId="4" xfId="0" applyFont="1" applyBorder="1" applyAlignment="1" applyProtection="1">
      <alignment horizontal="center" vertical="center" wrapText="1"/>
    </xf>
    <xf numFmtId="0" fontId="49" fillId="5" borderId="32" xfId="0" applyFont="1" applyFill="1" applyBorder="1" applyAlignment="1">
      <alignment horizontal="center" vertical="center" wrapText="1"/>
    </xf>
    <xf numFmtId="0" fontId="49" fillId="5" borderId="28" xfId="17" applyFont="1" applyFill="1" applyBorder="1" applyAlignment="1">
      <alignment horizontal="center" vertical="center" wrapText="1"/>
    </xf>
    <xf numFmtId="0" fontId="49" fillId="5" borderId="66" xfId="17" applyFont="1" applyFill="1" applyBorder="1" applyAlignment="1">
      <alignment horizontal="center" vertical="center" wrapText="1"/>
    </xf>
    <xf numFmtId="0" fontId="49" fillId="5" borderId="61" xfId="0" applyFont="1" applyFill="1" applyBorder="1" applyAlignment="1">
      <alignment horizontal="center" vertical="center" wrapText="1"/>
    </xf>
    <xf numFmtId="0" fontId="49" fillId="5" borderId="62" xfId="0" applyFont="1" applyFill="1" applyBorder="1" applyAlignment="1">
      <alignment horizontal="center" vertical="center" wrapText="1"/>
    </xf>
    <xf numFmtId="0" fontId="49" fillId="5" borderId="70" xfId="0" applyFont="1" applyFill="1" applyBorder="1" applyAlignment="1">
      <alignment horizontal="center" vertical="center" wrapText="1"/>
    </xf>
    <xf numFmtId="0" fontId="49" fillId="5" borderId="71" xfId="0" applyFont="1" applyFill="1" applyBorder="1" applyAlignment="1">
      <alignment horizontal="center" vertical="center" wrapText="1"/>
    </xf>
    <xf numFmtId="0" fontId="49" fillId="5" borderId="63" xfId="0" applyFont="1" applyFill="1" applyBorder="1" applyAlignment="1">
      <alignment horizontal="center" vertical="center" wrapText="1"/>
    </xf>
    <xf numFmtId="0" fontId="49" fillId="5" borderId="61" xfId="17" applyFont="1" applyFill="1" applyBorder="1" applyAlignment="1">
      <alignment horizontal="center" vertical="center" wrapText="1"/>
    </xf>
    <xf numFmtId="0" fontId="49" fillId="5" borderId="24" xfId="17" applyFont="1" applyFill="1" applyBorder="1" applyAlignment="1">
      <alignment horizontal="center" vertical="center" wrapText="1"/>
    </xf>
    <xf numFmtId="0" fontId="49" fillId="5" borderId="62" xfId="17" applyFont="1" applyFill="1" applyBorder="1" applyAlignment="1">
      <alignment horizontal="center" vertical="center" wrapText="1"/>
    </xf>
    <xf numFmtId="0" fontId="49" fillId="5" borderId="70" xfId="17" applyFont="1" applyFill="1" applyBorder="1" applyAlignment="1">
      <alignment horizontal="center" vertical="center" wrapText="1"/>
    </xf>
    <xf numFmtId="0" fontId="49" fillId="5" borderId="0" xfId="17" applyFont="1" applyFill="1" applyBorder="1" applyAlignment="1">
      <alignment horizontal="center" vertical="center" wrapText="1"/>
    </xf>
    <xf numFmtId="0" fontId="49" fillId="5" borderId="71" xfId="17" applyFont="1" applyFill="1" applyBorder="1" applyAlignment="1">
      <alignment horizontal="center" vertical="center" wrapText="1"/>
    </xf>
    <xf numFmtId="0" fontId="49" fillId="5" borderId="63" xfId="17" applyFont="1" applyFill="1" applyBorder="1" applyAlignment="1">
      <alignment horizontal="center" vertical="center" wrapText="1"/>
    </xf>
    <xf numFmtId="0" fontId="49" fillId="5" borderId="64" xfId="17" applyFont="1" applyFill="1" applyBorder="1" applyAlignment="1">
      <alignment horizontal="center" vertical="center" wrapText="1"/>
    </xf>
    <xf numFmtId="0" fontId="49" fillId="5" borderId="65" xfId="17" applyFont="1" applyFill="1" applyBorder="1" applyAlignment="1">
      <alignment horizontal="center" vertical="center" wrapText="1"/>
    </xf>
    <xf numFmtId="0" fontId="49" fillId="14" borderId="58" xfId="0" applyFont="1" applyFill="1" applyBorder="1" applyAlignment="1" applyProtection="1">
      <alignment horizontal="center" vertical="center" textRotation="90" wrapText="1"/>
    </xf>
    <xf numFmtId="0" fontId="49" fillId="14" borderId="70" xfId="0" applyFont="1" applyFill="1" applyBorder="1" applyAlignment="1" applyProtection="1">
      <alignment horizontal="center" vertical="center" textRotation="90" wrapText="1"/>
    </xf>
    <xf numFmtId="0" fontId="12" fillId="12" borderId="2" xfId="2" applyFont="1" applyFill="1" applyBorder="1" applyAlignment="1" applyProtection="1">
      <alignment horizontal="left" vertical="center" wrapText="1"/>
    </xf>
    <xf numFmtId="0" fontId="49" fillId="8" borderId="56" xfId="0" applyFont="1" applyFill="1" applyBorder="1" applyAlignment="1" applyProtection="1">
      <alignment horizontal="center" vertical="center" wrapText="1"/>
    </xf>
    <xf numFmtId="0" fontId="49" fillId="8" borderId="57" xfId="0" applyFont="1" applyFill="1" applyBorder="1" applyAlignment="1" applyProtection="1">
      <alignment horizontal="center" vertical="center" wrapText="1"/>
    </xf>
    <xf numFmtId="0" fontId="49" fillId="8" borderId="58" xfId="0" applyFont="1" applyFill="1" applyBorder="1" applyAlignment="1" applyProtection="1">
      <alignment horizontal="center" vertical="center" textRotation="90" wrapText="1"/>
    </xf>
    <xf numFmtId="0" fontId="49" fillId="8" borderId="70" xfId="0" applyFont="1" applyFill="1" applyBorder="1" applyAlignment="1" applyProtection="1">
      <alignment horizontal="center" vertical="center" textRotation="90" wrapText="1"/>
    </xf>
    <xf numFmtId="0" fontId="49" fillId="5" borderId="78" xfId="0" applyFont="1" applyFill="1" applyBorder="1" applyAlignment="1" applyProtection="1">
      <alignment horizontal="center" vertical="center" wrapText="1"/>
    </xf>
    <xf numFmtId="0" fontId="49" fillId="5" borderId="41" xfId="0" applyFont="1" applyFill="1" applyBorder="1" applyAlignment="1" applyProtection="1">
      <alignment horizontal="center" vertical="center" wrapText="1"/>
    </xf>
    <xf numFmtId="0" fontId="49" fillId="5" borderId="60" xfId="0" applyFont="1" applyFill="1" applyBorder="1" applyAlignment="1" applyProtection="1">
      <alignment horizontal="center" vertical="center" wrapText="1"/>
    </xf>
    <xf numFmtId="0" fontId="49" fillId="5" borderId="75" xfId="0" applyFont="1" applyFill="1" applyBorder="1" applyAlignment="1" applyProtection="1">
      <alignment horizontal="center" vertical="center" textRotation="90" wrapText="1"/>
    </xf>
    <xf numFmtId="0" fontId="49" fillId="5" borderId="26" xfId="0" applyFont="1" applyFill="1" applyBorder="1" applyAlignment="1" applyProtection="1">
      <alignment horizontal="center" vertical="center" textRotation="90" wrapText="1"/>
    </xf>
    <xf numFmtId="0" fontId="26" fillId="0" borderId="0" xfId="0" applyFont="1" applyBorder="1" applyAlignment="1" applyProtection="1">
      <alignment horizontal="center" vertical="center"/>
    </xf>
    <xf numFmtId="0" fontId="26" fillId="0" borderId="10" xfId="0" applyFont="1" applyBorder="1" applyAlignment="1" applyProtection="1">
      <alignment horizontal="center" vertical="center"/>
    </xf>
    <xf numFmtId="0" fontId="3" fillId="0" borderId="0" xfId="0" applyFont="1" applyBorder="1" applyAlignment="1" applyProtection="1">
      <alignment horizontal="center"/>
    </xf>
    <xf numFmtId="0" fontId="23" fillId="0" borderId="0" xfId="0" applyFont="1" applyBorder="1" applyAlignment="1">
      <alignment horizontal="center" vertical="center"/>
    </xf>
    <xf numFmtId="0" fontId="16" fillId="0" borderId="1" xfId="0" applyFont="1" applyBorder="1" applyAlignment="1" applyProtection="1">
      <alignment horizontal="center" vertical="center"/>
    </xf>
    <xf numFmtId="0" fontId="16" fillId="0" borderId="4" xfId="0" applyFont="1" applyBorder="1" applyAlignment="1" applyProtection="1">
      <alignment horizontal="center" vertical="center"/>
    </xf>
    <xf numFmtId="0" fontId="16" fillId="0" borderId="12" xfId="0" applyFont="1" applyBorder="1" applyAlignment="1" applyProtection="1">
      <alignment horizontal="center" vertical="center"/>
    </xf>
    <xf numFmtId="0" fontId="16" fillId="0" borderId="10" xfId="0" applyFont="1" applyBorder="1" applyAlignment="1" applyProtection="1">
      <alignment horizontal="center" vertical="center" wrapText="1"/>
    </xf>
    <xf numFmtId="0" fontId="16" fillId="0" borderId="2" xfId="0" applyFont="1" applyBorder="1" applyAlignment="1" applyProtection="1">
      <alignment horizontal="center" vertical="center"/>
    </xf>
    <xf numFmtId="14" fontId="16" fillId="0" borderId="2" xfId="0" applyNumberFormat="1" applyFont="1" applyBorder="1" applyAlignment="1" applyProtection="1">
      <alignment horizontal="center" vertical="center"/>
    </xf>
    <xf numFmtId="0" fontId="49" fillId="5" borderId="27" xfId="0" applyFont="1" applyFill="1" applyBorder="1" applyAlignment="1" applyProtection="1">
      <alignment horizontal="center" vertical="center" wrapText="1"/>
    </xf>
    <xf numFmtId="0" fontId="49" fillId="5" borderId="88" xfId="0" applyFont="1" applyFill="1" applyBorder="1" applyAlignment="1">
      <alignment horizontal="center" vertical="center" wrapText="1"/>
    </xf>
    <xf numFmtId="0" fontId="49" fillId="5" borderId="58" xfId="0" applyFont="1" applyFill="1" applyBorder="1" applyAlignment="1">
      <alignment horizontal="center" vertical="center" wrapText="1"/>
    </xf>
    <xf numFmtId="0" fontId="49" fillId="5" borderId="91" xfId="0" applyFont="1" applyFill="1" applyBorder="1" applyAlignment="1">
      <alignment horizontal="center" vertical="center" wrapText="1"/>
    </xf>
    <xf numFmtId="0" fontId="49" fillId="5" borderId="108" xfId="0" applyFont="1" applyFill="1" applyBorder="1" applyAlignment="1">
      <alignment horizontal="center" vertical="center" wrapText="1"/>
    </xf>
    <xf numFmtId="0" fontId="49" fillId="5" borderId="76" xfId="0" applyFont="1" applyFill="1" applyBorder="1" applyAlignment="1">
      <alignment horizontal="center" vertical="center" wrapText="1"/>
    </xf>
    <xf numFmtId="0" fontId="49" fillId="5" borderId="89" xfId="0" applyFont="1" applyFill="1" applyBorder="1" applyAlignment="1">
      <alignment horizontal="center" vertical="center" wrapText="1"/>
    </xf>
    <xf numFmtId="0" fontId="49" fillId="5" borderId="90" xfId="0" applyFont="1" applyFill="1" applyBorder="1" applyAlignment="1">
      <alignment horizontal="center" vertical="center" wrapText="1"/>
    </xf>
    <xf numFmtId="0" fontId="25" fillId="0" borderId="2" xfId="0" applyFont="1" applyFill="1" applyBorder="1" applyAlignment="1" applyProtection="1">
      <alignment horizontal="center" vertical="center"/>
    </xf>
    <xf numFmtId="0" fontId="12" fillId="0" borderId="12" xfId="0" applyFont="1" applyBorder="1" applyAlignment="1">
      <alignment horizontal="center" vertical="center"/>
    </xf>
    <xf numFmtId="0" fontId="12" fillId="0" borderId="1" xfId="0" applyFont="1" applyBorder="1" applyAlignment="1">
      <alignment horizontal="center" vertical="center"/>
    </xf>
    <xf numFmtId="0" fontId="12" fillId="0" borderId="4" xfId="0" applyFont="1" applyBorder="1" applyAlignment="1">
      <alignment horizontal="center" vertical="center"/>
    </xf>
    <xf numFmtId="0" fontId="25" fillId="0" borderId="12" xfId="0" applyFont="1" applyBorder="1" applyAlignment="1">
      <alignment horizontal="center" vertical="center"/>
    </xf>
    <xf numFmtId="0" fontId="25" fillId="0" borderId="1" xfId="0" applyFont="1" applyBorder="1" applyAlignment="1">
      <alignment horizontal="center" vertical="center"/>
    </xf>
    <xf numFmtId="0" fontId="25" fillId="0" borderId="4" xfId="0" applyFont="1" applyBorder="1" applyAlignment="1">
      <alignment horizontal="center" vertical="center"/>
    </xf>
    <xf numFmtId="0" fontId="25" fillId="0" borderId="2" xfId="2" applyFont="1" applyFill="1" applyBorder="1" applyAlignment="1" applyProtection="1">
      <alignment horizontal="center" vertical="center"/>
    </xf>
    <xf numFmtId="0" fontId="49" fillId="5" borderId="12" xfId="0" applyFont="1" applyFill="1" applyBorder="1" applyAlignment="1">
      <alignment horizontal="center" vertical="center"/>
    </xf>
    <xf numFmtId="0" fontId="49" fillId="5" borderId="1" xfId="0" applyFont="1" applyFill="1" applyBorder="1" applyAlignment="1">
      <alignment horizontal="center" vertical="center"/>
    </xf>
    <xf numFmtId="0" fontId="49" fillId="5" borderId="4" xfId="0" applyFont="1" applyFill="1" applyBorder="1" applyAlignment="1">
      <alignment horizontal="center" vertical="center"/>
    </xf>
    <xf numFmtId="0" fontId="49" fillId="5" borderId="12" xfId="0" applyFont="1" applyFill="1" applyBorder="1" applyAlignment="1" applyProtection="1">
      <alignment horizontal="center" vertical="center"/>
    </xf>
    <xf numFmtId="0" fontId="49" fillId="5" borderId="1" xfId="0" applyFont="1" applyFill="1" applyBorder="1" applyAlignment="1" applyProtection="1">
      <alignment horizontal="center" vertical="center"/>
    </xf>
    <xf numFmtId="0" fontId="49" fillId="5" borderId="4" xfId="0" applyFont="1" applyFill="1" applyBorder="1" applyAlignment="1" applyProtection="1">
      <alignment horizontal="center" vertical="center"/>
    </xf>
    <xf numFmtId="0" fontId="49" fillId="5" borderId="19" xfId="0" applyFont="1" applyFill="1" applyBorder="1" applyAlignment="1" applyProtection="1">
      <alignment horizontal="center" vertical="center"/>
    </xf>
    <xf numFmtId="0" fontId="49" fillId="5" borderId="15" xfId="0" applyFont="1" applyFill="1" applyBorder="1" applyAlignment="1" applyProtection="1">
      <alignment horizontal="center" vertical="center"/>
    </xf>
    <xf numFmtId="0" fontId="49" fillId="8" borderId="2" xfId="2" applyFont="1" applyFill="1" applyBorder="1" applyAlignment="1" applyProtection="1">
      <alignment horizontal="left" vertical="center"/>
    </xf>
    <xf numFmtId="0" fontId="12" fillId="15" borderId="2" xfId="2" applyFont="1" applyFill="1" applyBorder="1" applyAlignment="1" applyProtection="1">
      <alignment horizontal="left" vertical="center"/>
    </xf>
    <xf numFmtId="0" fontId="25" fillId="0" borderId="17" xfId="0" applyFont="1" applyFill="1" applyBorder="1" applyAlignment="1" applyProtection="1">
      <alignment horizontal="center" vertical="center" wrapText="1"/>
    </xf>
    <xf numFmtId="0" fontId="25" fillId="0" borderId="84" xfId="0" applyFont="1" applyFill="1" applyBorder="1" applyAlignment="1" applyProtection="1">
      <alignment horizontal="center" vertical="center" wrapText="1"/>
    </xf>
    <xf numFmtId="0" fontId="25" fillId="0" borderId="3" xfId="0" applyFont="1" applyFill="1" applyBorder="1" applyAlignment="1" applyProtection="1">
      <alignment horizontal="center" vertical="center" wrapText="1"/>
    </xf>
    <xf numFmtId="0" fontId="25" fillId="2" borderId="12" xfId="0" applyFont="1" applyFill="1" applyBorder="1" applyAlignment="1" applyProtection="1">
      <alignment horizontal="center" vertical="center"/>
      <protection locked="0"/>
    </xf>
    <xf numFmtId="0" fontId="25" fillId="2" borderId="1" xfId="0" applyFont="1" applyFill="1" applyBorder="1" applyAlignment="1" applyProtection="1">
      <alignment horizontal="center" vertical="center"/>
      <protection locked="0"/>
    </xf>
    <xf numFmtId="0" fontId="25" fillId="2" borderId="4" xfId="0" applyFont="1" applyFill="1" applyBorder="1" applyAlignment="1" applyProtection="1">
      <alignment horizontal="center" vertical="center"/>
      <protection locked="0"/>
    </xf>
    <xf numFmtId="0" fontId="49" fillId="5" borderId="75" xfId="0" applyFont="1" applyFill="1" applyBorder="1" applyAlignment="1" applyProtection="1">
      <alignment horizontal="center" vertical="top" textRotation="90" wrapText="1"/>
    </xf>
    <xf numFmtId="0" fontId="49" fillId="5" borderId="26" xfId="0" applyFont="1" applyFill="1" applyBorder="1" applyAlignment="1" applyProtection="1">
      <alignment horizontal="center" vertical="top" textRotation="90" wrapText="1"/>
    </xf>
    <xf numFmtId="0" fontId="16" fillId="0" borderId="2" xfId="0" applyFont="1" applyBorder="1" applyAlignment="1" applyProtection="1">
      <alignment horizontal="center"/>
    </xf>
    <xf numFmtId="0" fontId="16" fillId="0" borderId="2" xfId="0" applyFont="1" applyBorder="1" applyAlignment="1" applyProtection="1">
      <alignment horizontal="right" vertical="center"/>
    </xf>
    <xf numFmtId="0" fontId="49" fillId="8" borderId="58" xfId="0" applyFont="1" applyFill="1" applyBorder="1" applyAlignment="1" applyProtection="1">
      <alignment horizontal="left" vertical="center" textRotation="90" wrapText="1"/>
    </xf>
    <xf numFmtId="0" fontId="49" fillId="8" borderId="70" xfId="0" applyFont="1" applyFill="1" applyBorder="1" applyAlignment="1" applyProtection="1">
      <alignment horizontal="left" vertical="center" textRotation="90" wrapText="1"/>
    </xf>
    <xf numFmtId="0" fontId="49" fillId="5" borderId="79" xfId="0" applyFont="1" applyFill="1" applyBorder="1" applyAlignment="1">
      <alignment horizontal="center" vertical="center" wrapText="1"/>
    </xf>
    <xf numFmtId="0" fontId="49" fillId="5" borderId="73" xfId="0" applyFont="1" applyFill="1" applyBorder="1" applyAlignment="1">
      <alignment horizontal="center" vertical="center" wrapText="1"/>
    </xf>
    <xf numFmtId="0" fontId="49" fillId="5" borderId="80" xfId="0" applyFont="1" applyFill="1" applyBorder="1" applyAlignment="1">
      <alignment horizontal="center" vertical="center" wrapText="1"/>
    </xf>
    <xf numFmtId="0" fontId="49" fillId="5" borderId="40" xfId="0" applyFont="1" applyFill="1" applyBorder="1" applyAlignment="1">
      <alignment horizontal="center" vertical="center" wrapText="1"/>
    </xf>
    <xf numFmtId="0" fontId="49" fillId="5" borderId="41" xfId="0" applyFont="1" applyFill="1" applyBorder="1" applyAlignment="1">
      <alignment horizontal="center" vertical="center" wrapText="1"/>
    </xf>
    <xf numFmtId="0" fontId="49" fillId="5" borderId="42" xfId="0" applyFont="1" applyFill="1" applyBorder="1" applyAlignment="1">
      <alignment horizontal="center" vertical="center" wrapText="1"/>
    </xf>
    <xf numFmtId="0" fontId="27" fillId="0" borderId="0" xfId="0" applyFont="1" applyBorder="1" applyAlignment="1" applyProtection="1">
      <alignment horizontal="center"/>
    </xf>
    <xf numFmtId="0" fontId="27" fillId="0" borderId="10" xfId="0" applyFont="1" applyBorder="1" applyAlignment="1" applyProtection="1">
      <alignment horizontal="center"/>
    </xf>
    <xf numFmtId="14" fontId="16" fillId="0" borderId="2" xfId="0" applyNumberFormat="1" applyFont="1" applyBorder="1" applyAlignment="1" applyProtection="1">
      <alignment horizontal="center"/>
    </xf>
    <xf numFmtId="3" fontId="49" fillId="5" borderId="27" xfId="0" applyNumberFormat="1" applyFont="1" applyFill="1" applyBorder="1" applyAlignment="1">
      <alignment horizontal="center" vertical="center" wrapText="1"/>
    </xf>
    <xf numFmtId="3" fontId="49" fillId="5" borderId="28" xfId="0" applyNumberFormat="1" applyFont="1" applyFill="1" applyBorder="1" applyAlignment="1">
      <alignment horizontal="center" vertical="center" wrapText="1"/>
    </xf>
    <xf numFmtId="0" fontId="25" fillId="2" borderId="2" xfId="0" applyFont="1" applyFill="1" applyBorder="1" applyAlignment="1" applyProtection="1">
      <alignment horizontal="center" vertical="center"/>
      <protection locked="0"/>
    </xf>
    <xf numFmtId="0" fontId="25" fillId="0" borderId="2" xfId="0" applyFont="1" applyBorder="1" applyAlignment="1">
      <alignment horizontal="center" vertical="center"/>
    </xf>
    <xf numFmtId="0" fontId="49" fillId="5" borderId="25" xfId="0" applyFont="1" applyFill="1" applyBorder="1" applyAlignment="1" applyProtection="1">
      <alignment horizontal="center" vertical="center"/>
    </xf>
    <xf numFmtId="0" fontId="49" fillId="5" borderId="0" xfId="0" applyFont="1" applyFill="1" applyBorder="1" applyAlignment="1" applyProtection="1">
      <alignment horizontal="center" vertical="center"/>
    </xf>
    <xf numFmtId="3" fontId="25" fillId="4" borderId="2" xfId="0" applyNumberFormat="1" applyFont="1" applyFill="1" applyBorder="1" applyAlignment="1" applyProtection="1">
      <alignment horizontal="center" vertical="center" wrapText="1"/>
    </xf>
    <xf numFmtId="0" fontId="25" fillId="4" borderId="2" xfId="0" applyFont="1" applyFill="1" applyBorder="1" applyAlignment="1" applyProtection="1">
      <alignment horizontal="center" vertical="center" wrapText="1"/>
    </xf>
    <xf numFmtId="0" fontId="12" fillId="12" borderId="2" xfId="2" applyFont="1" applyFill="1" applyBorder="1" applyAlignment="1">
      <alignment horizontal="center" vertical="center"/>
    </xf>
    <xf numFmtId="0" fontId="25" fillId="2" borderId="2" xfId="0" applyFont="1" applyFill="1" applyBorder="1" applyAlignment="1">
      <alignment horizontal="center" vertical="center" wrapText="1"/>
    </xf>
    <xf numFmtId="0" fontId="25" fillId="0" borderId="2" xfId="2" applyFont="1" applyFill="1" applyBorder="1" applyAlignment="1">
      <alignment horizontal="center" vertical="center" wrapText="1"/>
    </xf>
    <xf numFmtId="0" fontId="28" fillId="5" borderId="70" xfId="0" applyFont="1" applyFill="1" applyBorder="1" applyAlignment="1" applyProtection="1">
      <alignment horizontal="center" vertical="center" wrapText="1"/>
    </xf>
    <xf numFmtId="0" fontId="28" fillId="5" borderId="58" xfId="2" applyFont="1" applyFill="1" applyBorder="1" applyAlignment="1" applyProtection="1">
      <alignment horizontal="center" vertical="center" wrapText="1"/>
    </xf>
    <xf numFmtId="0" fontId="28" fillId="5" borderId="59" xfId="2" applyFont="1" applyFill="1" applyBorder="1" applyAlignment="1" applyProtection="1">
      <alignment horizontal="center" vertical="center" wrapText="1"/>
    </xf>
    <xf numFmtId="0" fontId="28" fillId="5" borderId="70" xfId="2" applyFont="1" applyFill="1" applyBorder="1" applyAlignment="1" applyProtection="1">
      <alignment horizontal="center" vertical="center" wrapText="1"/>
    </xf>
    <xf numFmtId="0" fontId="28" fillId="5" borderId="71" xfId="2" applyFont="1" applyFill="1" applyBorder="1" applyAlignment="1" applyProtection="1">
      <alignment horizontal="center" vertical="center" wrapText="1"/>
    </xf>
    <xf numFmtId="0" fontId="35" fillId="0" borderId="12" xfId="2" applyFont="1" applyBorder="1" applyAlignment="1" applyProtection="1">
      <alignment horizontal="center" vertical="center"/>
    </xf>
    <xf numFmtId="0" fontId="35" fillId="0" borderId="1" xfId="2" applyFont="1" applyBorder="1" applyAlignment="1" applyProtection="1">
      <alignment horizontal="center" vertical="center"/>
    </xf>
    <xf numFmtId="0" fontId="28" fillId="5" borderId="78" xfId="2" applyFont="1" applyFill="1" applyBorder="1" applyAlignment="1" applyProtection="1">
      <alignment horizontal="center" vertical="center" wrapText="1"/>
    </xf>
    <xf numFmtId="0" fontId="28" fillId="5" borderId="41" xfId="2" applyFont="1" applyFill="1" applyBorder="1" applyAlignment="1" applyProtection="1">
      <alignment horizontal="center" vertical="center" wrapText="1"/>
    </xf>
    <xf numFmtId="0" fontId="28" fillId="5" borderId="60" xfId="2" applyFont="1" applyFill="1" applyBorder="1" applyAlignment="1" applyProtection="1">
      <alignment horizontal="center" vertical="center" wrapText="1"/>
    </xf>
    <xf numFmtId="0" fontId="28" fillId="5" borderId="61" xfId="0" applyFont="1" applyFill="1" applyBorder="1" applyAlignment="1">
      <alignment horizontal="center" vertical="center" wrapText="1"/>
    </xf>
    <xf numFmtId="0" fontId="28" fillId="5" borderId="62" xfId="0" applyFont="1" applyFill="1" applyBorder="1" applyAlignment="1">
      <alignment horizontal="center" vertical="center" wrapText="1"/>
    </xf>
    <xf numFmtId="0" fontId="28" fillId="5" borderId="70" xfId="0" applyFont="1" applyFill="1" applyBorder="1" applyAlignment="1">
      <alignment horizontal="center" vertical="center" wrapText="1"/>
    </xf>
    <xf numFmtId="0" fontId="28" fillId="5" borderId="71" xfId="0" applyFont="1" applyFill="1" applyBorder="1" applyAlignment="1">
      <alignment horizontal="center" vertical="center" wrapText="1"/>
    </xf>
    <xf numFmtId="0" fontId="28" fillId="5" borderId="28" xfId="2" applyFont="1" applyFill="1" applyBorder="1" applyAlignment="1" applyProtection="1">
      <alignment horizontal="center" vertical="center" wrapText="1"/>
    </xf>
    <xf numFmtId="0" fontId="28" fillId="5" borderId="66" xfId="2" applyFont="1" applyFill="1" applyBorder="1" applyAlignment="1" applyProtection="1">
      <alignment horizontal="center" vertical="center" wrapText="1"/>
    </xf>
    <xf numFmtId="0" fontId="28" fillId="5" borderId="66" xfId="0" applyFont="1" applyFill="1" applyBorder="1" applyAlignment="1" applyProtection="1">
      <alignment horizontal="center" vertical="center" wrapText="1"/>
    </xf>
    <xf numFmtId="0" fontId="16" fillId="0" borderId="12" xfId="0" applyFont="1" applyBorder="1" applyAlignment="1" applyProtection="1">
      <alignment horizontal="center"/>
    </xf>
    <xf numFmtId="0" fontId="16" fillId="0" borderId="1" xfId="0" applyFont="1" applyBorder="1" applyAlignment="1" applyProtection="1">
      <alignment horizontal="center"/>
    </xf>
    <xf numFmtId="0" fontId="16" fillId="0" borderId="4" xfId="0" applyFont="1" applyBorder="1" applyAlignment="1" applyProtection="1">
      <alignment horizontal="center"/>
    </xf>
    <xf numFmtId="14" fontId="16" fillId="0" borderId="12" xfId="0" applyNumberFormat="1" applyFont="1" applyBorder="1" applyAlignment="1" applyProtection="1">
      <alignment horizontal="center"/>
    </xf>
    <xf numFmtId="14" fontId="16" fillId="0" borderId="1" xfId="0" applyNumberFormat="1" applyFont="1" applyBorder="1" applyAlignment="1" applyProtection="1">
      <alignment horizontal="center"/>
    </xf>
    <xf numFmtId="14" fontId="16" fillId="0" borderId="4" xfId="0" applyNumberFormat="1" applyFont="1" applyBorder="1" applyAlignment="1" applyProtection="1">
      <alignment horizontal="center"/>
    </xf>
    <xf numFmtId="0" fontId="27" fillId="0" borderId="0" xfId="2" applyFont="1" applyBorder="1" applyAlignment="1" applyProtection="1">
      <alignment horizontal="center" wrapText="1"/>
    </xf>
    <xf numFmtId="0" fontId="16" fillId="0" borderId="0" xfId="2" applyFont="1" applyBorder="1" applyAlignment="1" applyProtection="1">
      <alignment horizontal="center" wrapText="1"/>
    </xf>
    <xf numFmtId="0" fontId="33" fillId="0" borderId="0" xfId="2" applyFont="1" applyBorder="1" applyAlignment="1" applyProtection="1">
      <alignment horizontal="center" vertical="center" wrapText="1"/>
    </xf>
    <xf numFmtId="0" fontId="28" fillId="5" borderId="40" xfId="2" applyFont="1" applyFill="1" applyBorder="1" applyAlignment="1" applyProtection="1">
      <alignment horizontal="center" vertical="center" wrapText="1"/>
    </xf>
    <xf numFmtId="0" fontId="35" fillId="0" borderId="12" xfId="2" applyFont="1" applyBorder="1" applyAlignment="1" applyProtection="1">
      <alignment horizontal="center" vertical="center" wrapText="1"/>
    </xf>
    <xf numFmtId="0" fontId="35" fillId="0" borderId="1" xfId="2" applyFont="1" applyBorder="1" applyAlignment="1" applyProtection="1">
      <alignment horizontal="center" vertical="center" wrapText="1"/>
    </xf>
    <xf numFmtId="0" fontId="28" fillId="5" borderId="56" xfId="0" applyFont="1" applyFill="1" applyBorder="1" applyAlignment="1" applyProtection="1">
      <alignment horizontal="center" vertical="center" wrapText="1"/>
    </xf>
    <xf numFmtId="0" fontId="28" fillId="5" borderId="57" xfId="0" applyFont="1" applyFill="1" applyBorder="1" applyAlignment="1" applyProtection="1">
      <alignment horizontal="center" vertical="center" wrapText="1"/>
    </xf>
    <xf numFmtId="0" fontId="28" fillId="5" borderId="80" xfId="0" applyFont="1" applyFill="1" applyBorder="1" applyAlignment="1" applyProtection="1">
      <alignment horizontal="center" vertical="center" wrapText="1"/>
    </xf>
    <xf numFmtId="0" fontId="28" fillId="5" borderId="76" xfId="2" applyFont="1" applyFill="1" applyBorder="1" applyAlignment="1" applyProtection="1">
      <alignment horizontal="center" vertical="center" wrapText="1"/>
    </xf>
    <xf numFmtId="0" fontId="28" fillId="5" borderId="63" xfId="2" applyFont="1" applyFill="1" applyBorder="1" applyAlignment="1" applyProtection="1">
      <alignment horizontal="center" vertical="center" wrapText="1"/>
    </xf>
    <xf numFmtId="0" fontId="28" fillId="5" borderId="64" xfId="2" applyFont="1" applyFill="1" applyBorder="1" applyAlignment="1" applyProtection="1">
      <alignment horizontal="center" vertical="center" wrapText="1"/>
    </xf>
    <xf numFmtId="0" fontId="28" fillId="5" borderId="65" xfId="2" applyFont="1" applyFill="1" applyBorder="1" applyAlignment="1" applyProtection="1">
      <alignment horizontal="center" vertical="center" wrapText="1"/>
    </xf>
    <xf numFmtId="0" fontId="28" fillId="5" borderId="61" xfId="0" applyFont="1" applyFill="1" applyBorder="1" applyAlignment="1" applyProtection="1">
      <alignment horizontal="center" vertical="center" wrapText="1"/>
    </xf>
    <xf numFmtId="0" fontId="28" fillId="5" borderId="24" xfId="0" applyFont="1" applyFill="1" applyBorder="1" applyAlignment="1" applyProtection="1">
      <alignment horizontal="center" vertical="center" wrapText="1"/>
    </xf>
    <xf numFmtId="0" fontId="28" fillId="5" borderId="72" xfId="0" applyFont="1" applyFill="1" applyBorder="1" applyAlignment="1" applyProtection="1">
      <alignment horizontal="center" vertical="center" wrapText="1"/>
    </xf>
    <xf numFmtId="0" fontId="28" fillId="5" borderId="39" xfId="0" applyFont="1" applyFill="1" applyBorder="1" applyAlignment="1" applyProtection="1">
      <alignment horizontal="center" vertical="center" wrapText="1"/>
    </xf>
    <xf numFmtId="0" fontId="28" fillId="5" borderId="63" xfId="0" applyFont="1" applyFill="1" applyBorder="1" applyAlignment="1" applyProtection="1">
      <alignment horizontal="center" vertical="center" wrapText="1"/>
    </xf>
    <xf numFmtId="0" fontId="28" fillId="5" borderId="64" xfId="0" applyFont="1" applyFill="1" applyBorder="1" applyAlignment="1" applyProtection="1">
      <alignment horizontal="center" vertical="center" wrapText="1"/>
    </xf>
    <xf numFmtId="0" fontId="28" fillId="5" borderId="73" xfId="0" applyFont="1" applyFill="1" applyBorder="1" applyAlignment="1" applyProtection="1">
      <alignment horizontal="center" vertical="center" wrapText="1"/>
    </xf>
    <xf numFmtId="0" fontId="28" fillId="5" borderId="74" xfId="2" applyFont="1" applyFill="1" applyBorder="1" applyAlignment="1" applyProtection="1">
      <alignment horizontal="center" vertical="center" wrapText="1"/>
    </xf>
    <xf numFmtId="0" fontId="10" fillId="0" borderId="12" xfId="2" applyFont="1" applyBorder="1" applyAlignment="1">
      <alignment horizontal="center" vertical="center"/>
    </xf>
    <xf numFmtId="0" fontId="10" fillId="0" borderId="1" xfId="2" applyFont="1" applyBorder="1" applyAlignment="1">
      <alignment horizontal="center" vertical="center"/>
    </xf>
    <xf numFmtId="0" fontId="10" fillId="0" borderId="4" xfId="2" applyFont="1" applyBorder="1" applyAlignment="1">
      <alignment horizontal="center" vertical="center"/>
    </xf>
    <xf numFmtId="0" fontId="28" fillId="5" borderId="2" xfId="0" applyFont="1" applyFill="1" applyBorder="1" applyAlignment="1">
      <alignment horizontal="center" vertical="center"/>
    </xf>
    <xf numFmtId="0" fontId="13" fillId="0" borderId="2" xfId="2" applyFont="1" applyBorder="1" applyAlignment="1">
      <alignment horizontal="left" vertical="center"/>
    </xf>
    <xf numFmtId="0" fontId="10" fillId="0" borderId="2" xfId="2" applyFont="1" applyBorder="1" applyAlignment="1">
      <alignment horizontal="center" vertical="center"/>
    </xf>
    <xf numFmtId="0" fontId="7" fillId="0" borderId="2" xfId="2" applyFont="1" applyFill="1" applyBorder="1" applyAlignment="1">
      <alignment horizontal="center" vertical="center"/>
    </xf>
    <xf numFmtId="0" fontId="49" fillId="5" borderId="2" xfId="0" applyFont="1" applyFill="1" applyBorder="1" applyAlignment="1" applyProtection="1">
      <alignment horizontal="center" vertical="center" wrapText="1"/>
    </xf>
    <xf numFmtId="0" fontId="25" fillId="0" borderId="2" xfId="0" applyNumberFormat="1" applyFont="1" applyBorder="1" applyAlignment="1">
      <alignment horizontal="left" vertical="center"/>
    </xf>
    <xf numFmtId="0" fontId="25" fillId="0" borderId="12" xfId="0" applyNumberFormat="1" applyFont="1" applyBorder="1" applyAlignment="1">
      <alignment horizontal="left" vertical="center"/>
    </xf>
    <xf numFmtId="0" fontId="25" fillId="0" borderId="4" xfId="0" applyNumberFormat="1" applyFont="1" applyBorder="1" applyAlignment="1">
      <alignment horizontal="left" vertical="center"/>
    </xf>
    <xf numFmtId="0" fontId="25" fillId="0" borderId="2" xfId="0" applyFont="1" applyBorder="1" applyAlignment="1">
      <alignment horizontal="left" vertical="center"/>
    </xf>
    <xf numFmtId="0" fontId="25" fillId="0" borderId="12" xfId="0" applyFont="1" applyBorder="1" applyAlignment="1">
      <alignment horizontal="left" vertical="center"/>
    </xf>
    <xf numFmtId="0" fontId="25" fillId="0" borderId="4" xfId="0" applyFont="1" applyBorder="1" applyAlignment="1">
      <alignment horizontal="left" vertical="center"/>
    </xf>
    <xf numFmtId="0" fontId="12" fillId="0" borderId="12" xfId="0" applyFont="1" applyBorder="1" applyAlignment="1" applyProtection="1">
      <alignment horizontal="left" vertical="center"/>
    </xf>
    <xf numFmtId="0" fontId="12" fillId="0" borderId="4" xfId="0" applyFont="1" applyBorder="1" applyAlignment="1" applyProtection="1">
      <alignment horizontal="left" vertical="center"/>
    </xf>
    <xf numFmtId="0" fontId="23" fillId="0" borderId="0" xfId="0" applyFont="1" applyBorder="1" applyAlignment="1" applyProtection="1">
      <alignment horizontal="center" vertical="center"/>
    </xf>
    <xf numFmtId="165" fontId="49" fillId="5" borderId="2" xfId="0" applyNumberFormat="1" applyFont="1" applyFill="1" applyBorder="1" applyAlignment="1">
      <alignment horizontal="center" vertical="center" wrapText="1"/>
    </xf>
    <xf numFmtId="0" fontId="4" fillId="0" borderId="0" xfId="0" applyFont="1" applyBorder="1" applyAlignment="1" applyProtection="1">
      <alignment horizontal="center" vertical="top"/>
    </xf>
    <xf numFmtId="165" fontId="16" fillId="0" borderId="2" xfId="0" applyNumberFormat="1" applyFont="1" applyBorder="1" applyAlignment="1" applyProtection="1">
      <alignment horizontal="right" vertical="center"/>
    </xf>
    <xf numFmtId="0" fontId="49" fillId="13" borderId="2" xfId="0" quotePrefix="1" applyFont="1" applyFill="1" applyBorder="1" applyAlignment="1" applyProtection="1">
      <alignment horizontal="left" vertical="center"/>
    </xf>
    <xf numFmtId="165" fontId="49" fillId="5" borderId="2" xfId="0" applyNumberFormat="1" applyFont="1" applyFill="1" applyBorder="1" applyAlignment="1" applyProtection="1">
      <alignment horizontal="center" vertical="center" wrapText="1"/>
    </xf>
    <xf numFmtId="0" fontId="12" fillId="0" borderId="13" xfId="0" applyFont="1" applyBorder="1" applyAlignment="1" applyProtection="1">
      <alignment horizontal="left" vertical="center"/>
    </xf>
    <xf numFmtId="0" fontId="12" fillId="0" borderId="20" xfId="0" applyFont="1" applyBorder="1" applyAlignment="1" applyProtection="1">
      <alignment horizontal="left" vertical="center"/>
    </xf>
    <xf numFmtId="165" fontId="5" fillId="0" borderId="12" xfId="0" applyNumberFormat="1" applyFont="1" applyBorder="1" applyAlignment="1" applyProtection="1">
      <alignment horizontal="center" vertical="center"/>
      <protection locked="0"/>
    </xf>
    <xf numFmtId="165" fontId="5" fillId="0" borderId="1" xfId="0" applyNumberFormat="1" applyFont="1" applyBorder="1" applyAlignment="1" applyProtection="1">
      <alignment horizontal="center" vertical="center"/>
      <protection locked="0"/>
    </xf>
    <xf numFmtId="165" fontId="5" fillId="0" borderId="6" xfId="0" applyNumberFormat="1" applyFont="1" applyBorder="1" applyAlignment="1" applyProtection="1">
      <alignment horizontal="center" vertical="center"/>
      <protection locked="0"/>
    </xf>
    <xf numFmtId="165" fontId="5" fillId="0" borderId="13" xfId="0" applyNumberFormat="1" applyFont="1" applyBorder="1" applyAlignment="1" applyProtection="1">
      <alignment horizontal="center" vertical="center"/>
      <protection locked="0"/>
    </xf>
    <xf numFmtId="165" fontId="5" fillId="0" borderId="109" xfId="0" applyNumberFormat="1" applyFont="1" applyBorder="1" applyAlignment="1" applyProtection="1">
      <alignment horizontal="center" vertical="center"/>
      <protection locked="0"/>
    </xf>
    <xf numFmtId="165" fontId="5" fillId="0" borderId="7" xfId="0" applyNumberFormat="1" applyFont="1" applyBorder="1" applyAlignment="1" applyProtection="1">
      <alignment horizontal="center" vertical="center"/>
      <protection locked="0"/>
    </xf>
    <xf numFmtId="165" fontId="28" fillId="5" borderId="9" xfId="0" applyNumberFormat="1" applyFont="1" applyFill="1" applyBorder="1" applyAlignment="1" applyProtection="1">
      <alignment horizontal="center" vertical="center" wrapText="1"/>
    </xf>
    <xf numFmtId="0" fontId="28" fillId="5" borderId="16" xfId="0" applyFont="1" applyFill="1" applyBorder="1" applyAlignment="1" applyProtection="1">
      <alignment horizontal="center" vertical="center"/>
    </xf>
    <xf numFmtId="0" fontId="28" fillId="5" borderId="23" xfId="0" applyFont="1" applyFill="1" applyBorder="1" applyAlignment="1" applyProtection="1">
      <alignment horizontal="center" vertical="center"/>
    </xf>
    <xf numFmtId="0" fontId="28" fillId="5" borderId="14" xfId="0" applyFont="1" applyFill="1" applyBorder="1" applyAlignment="1" applyProtection="1">
      <alignment horizontal="center" vertical="center" wrapText="1"/>
    </xf>
    <xf numFmtId="0" fontId="28" fillId="5" borderId="23" xfId="0" applyFont="1" applyFill="1" applyBorder="1" applyAlignment="1" applyProtection="1">
      <alignment horizontal="center" vertical="center" wrapText="1"/>
    </xf>
    <xf numFmtId="165" fontId="28" fillId="5" borderId="14" xfId="0" applyNumberFormat="1" applyFont="1" applyFill="1" applyBorder="1" applyAlignment="1" applyProtection="1">
      <alignment horizontal="center" vertical="center" wrapText="1"/>
    </xf>
    <xf numFmtId="0" fontId="25" fillId="0" borderId="12" xfId="0" applyFont="1" applyBorder="1" applyAlignment="1" applyProtection="1">
      <alignment horizontal="center" vertical="center"/>
    </xf>
    <xf numFmtId="0" fontId="25" fillId="0" borderId="4" xfId="0" applyFont="1" applyBorder="1" applyAlignment="1" applyProtection="1">
      <alignment horizontal="center" vertical="center"/>
    </xf>
    <xf numFmtId="0" fontId="25" fillId="0" borderId="13" xfId="0" applyFont="1" applyBorder="1" applyAlignment="1" applyProtection="1">
      <alignment horizontal="center" vertical="center"/>
    </xf>
    <xf numFmtId="0" fontId="25" fillId="0" borderId="20" xfId="0" applyFont="1" applyBorder="1" applyAlignment="1" applyProtection="1">
      <alignment horizontal="center" vertical="center"/>
    </xf>
    <xf numFmtId="165" fontId="25" fillId="0" borderId="12" xfId="0" applyNumberFormat="1" applyFont="1" applyBorder="1" applyAlignment="1" applyProtection="1">
      <alignment horizontal="center" vertical="center"/>
      <protection locked="0"/>
    </xf>
    <xf numFmtId="165" fontId="25" fillId="0" borderId="4" xfId="0" applyNumberFormat="1" applyFont="1" applyBorder="1" applyAlignment="1" applyProtection="1">
      <alignment horizontal="center" vertical="center"/>
      <protection locked="0"/>
    </xf>
    <xf numFmtId="165" fontId="25" fillId="0" borderId="13" xfId="0" applyNumberFormat="1" applyFont="1" applyBorder="1" applyAlignment="1" applyProtection="1">
      <alignment horizontal="center" vertical="center" wrapText="1"/>
      <protection locked="0"/>
    </xf>
    <xf numFmtId="165" fontId="25" fillId="0" borderId="20" xfId="0" applyNumberFormat="1" applyFont="1" applyBorder="1" applyAlignment="1" applyProtection="1">
      <alignment horizontal="center" vertical="center" wrapText="1"/>
      <protection locked="0"/>
    </xf>
  </cellXfs>
  <cellStyles count="22">
    <cellStyle name="Millares" xfId="1" builtinId="3"/>
    <cellStyle name="Millares 2" xfId="21"/>
    <cellStyle name="Normal" xfId="0" builtinId="0"/>
    <cellStyle name="Normal 10" xfId="2"/>
    <cellStyle name="Normal 11" xfId="16"/>
    <cellStyle name="Normal 2" xfId="3"/>
    <cellStyle name="Normal 2 2" xfId="4"/>
    <cellStyle name="Normal 2 2 2" xfId="17"/>
    <cellStyle name="Normal 2 3" xfId="12"/>
    <cellStyle name="Normal 2_ABT + Agraria" xfId="18"/>
    <cellStyle name="Normal 3" xfId="5"/>
    <cellStyle name="Normal 4" xfId="6"/>
    <cellStyle name="Normal 5" xfId="7"/>
    <cellStyle name="Normal 6" xfId="8"/>
    <cellStyle name="Normal 7" xfId="11"/>
    <cellStyle name="Normal 7 3" xfId="19"/>
    <cellStyle name="Normal 7 3 3" xfId="20"/>
    <cellStyle name="Normal 8" xfId="15"/>
    <cellStyle name="Normal_Personal VMR" xfId="9"/>
    <cellStyle name="Porcentaje" xfId="13" builtinId="5"/>
    <cellStyle name="Porcentaje 2" xfId="14"/>
    <cellStyle name="Porcentual 2" xfId="10"/>
  </cellStyles>
  <dxfs count="0"/>
  <tableStyles count="0" defaultTableStyle="TableStyleMedium9" defaultPivotStyle="PivotStyleLight16"/>
  <colors>
    <mruColors>
      <color rgb="FFFDC3A9"/>
      <color rgb="FFFFFFCC"/>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BO"/>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1461832326008417E-2"/>
          <c:y val="2.948073857374742E-2"/>
          <c:w val="0.94469703159083285"/>
          <c:h val="0.93698811311086205"/>
        </c:manualLayout>
      </c:layout>
      <c:scatterChart>
        <c:scatterStyle val="lineMarker"/>
        <c:varyColors val="0"/>
        <c:ser>
          <c:idx val="0"/>
          <c:order val="0"/>
          <c:spPr>
            <a:ln w="19050" cap="rnd">
              <a:noFill/>
              <a:round/>
            </a:ln>
            <a:effectLst/>
          </c:spPr>
          <c:marker>
            <c:symbol val="circle"/>
            <c:size val="5"/>
            <c:spPr>
              <a:solidFill>
                <a:schemeClr val="accent3">
                  <a:lumMod val="60000"/>
                  <a:lumOff val="40000"/>
                </a:schemeClr>
              </a:solidFill>
              <a:ln w="9525">
                <a:noFill/>
              </a:ln>
              <a:effectLst/>
            </c:spPr>
          </c:marker>
          <c:xVal>
            <c:numRef>
              <c:f>'FORM-2'!$BB$15:$BB$35</c:f>
              <c:numCache>
                <c:formatCode>General</c:formatCode>
                <c:ptCount val="21"/>
                <c:pt idx="0">
                  <c:v>3</c:v>
                </c:pt>
                <c:pt idx="1">
                  <c:v>3</c:v>
                </c:pt>
                <c:pt idx="2">
                  <c:v>3</c:v>
                </c:pt>
                <c:pt idx="3">
                  <c:v>3</c:v>
                </c:pt>
                <c:pt idx="4">
                  <c:v>3</c:v>
                </c:pt>
                <c:pt idx="5">
                  <c:v>3</c:v>
                </c:pt>
                <c:pt idx="6">
                  <c:v>3</c:v>
                </c:pt>
                <c:pt idx="7">
                  <c:v>3</c:v>
                </c:pt>
                <c:pt idx="8">
                  <c:v>3</c:v>
                </c:pt>
                <c:pt idx="9">
                  <c:v>3</c:v>
                </c:pt>
                <c:pt idx="10">
                  <c:v>3</c:v>
                </c:pt>
                <c:pt idx="11">
                  <c:v>3</c:v>
                </c:pt>
                <c:pt idx="12">
                  <c:v>3</c:v>
                </c:pt>
                <c:pt idx="13">
                  <c:v>3</c:v>
                </c:pt>
                <c:pt idx="14">
                  <c:v>3</c:v>
                </c:pt>
                <c:pt idx="15">
                  <c:v>3</c:v>
                </c:pt>
                <c:pt idx="16">
                  <c:v>3</c:v>
                </c:pt>
                <c:pt idx="17">
                  <c:v>3</c:v>
                </c:pt>
                <c:pt idx="18">
                  <c:v>3</c:v>
                </c:pt>
                <c:pt idx="19">
                  <c:v>3</c:v>
                </c:pt>
                <c:pt idx="20">
                  <c:v>3</c:v>
                </c:pt>
              </c:numCache>
            </c:numRef>
          </c:xVal>
          <c:yVal>
            <c:numRef>
              <c:f>'FORM-2'!$BC$15:$BC$35</c:f>
              <c:numCache>
                <c:formatCode>General</c:formatCode>
                <c:ptCount val="21"/>
                <c:pt idx="0">
                  <c:v>3</c:v>
                </c:pt>
                <c:pt idx="1">
                  <c:v>3</c:v>
                </c:pt>
                <c:pt idx="2">
                  <c:v>3</c:v>
                </c:pt>
                <c:pt idx="3">
                  <c:v>3</c:v>
                </c:pt>
                <c:pt idx="4">
                  <c:v>3</c:v>
                </c:pt>
                <c:pt idx="5">
                  <c:v>3</c:v>
                </c:pt>
                <c:pt idx="6">
                  <c:v>3</c:v>
                </c:pt>
                <c:pt idx="7">
                  <c:v>3</c:v>
                </c:pt>
                <c:pt idx="8">
                  <c:v>3</c:v>
                </c:pt>
                <c:pt idx="9">
                  <c:v>3</c:v>
                </c:pt>
                <c:pt idx="10">
                  <c:v>3</c:v>
                </c:pt>
                <c:pt idx="11">
                  <c:v>3</c:v>
                </c:pt>
                <c:pt idx="12">
                  <c:v>3</c:v>
                </c:pt>
                <c:pt idx="13">
                  <c:v>3</c:v>
                </c:pt>
                <c:pt idx="14">
                  <c:v>3</c:v>
                </c:pt>
                <c:pt idx="15">
                  <c:v>3</c:v>
                </c:pt>
                <c:pt idx="16">
                  <c:v>3</c:v>
                </c:pt>
                <c:pt idx="17">
                  <c:v>3</c:v>
                </c:pt>
                <c:pt idx="18">
                  <c:v>3</c:v>
                </c:pt>
                <c:pt idx="19">
                  <c:v>3</c:v>
                </c:pt>
                <c:pt idx="20">
                  <c:v>3</c:v>
                </c:pt>
              </c:numCache>
            </c:numRef>
          </c:yVal>
          <c:smooth val="0"/>
          <c:extLst xmlns:c16r2="http://schemas.microsoft.com/office/drawing/2015/06/chart">
            <c:ext xmlns:c16="http://schemas.microsoft.com/office/drawing/2014/chart" uri="{C3380CC4-5D6E-409C-BE32-E72D297353CC}">
              <c16:uniqueId val="{00000000-2407-4B60-AE76-410B0EB5255C}"/>
            </c:ext>
          </c:extLst>
        </c:ser>
        <c:ser>
          <c:idx val="1"/>
          <c:order val="1"/>
          <c:spPr>
            <a:ln w="19050" cap="rnd">
              <a:solidFill>
                <a:schemeClr val="accent2"/>
              </a:solidFill>
              <a:round/>
            </a:ln>
            <a:effectLst/>
          </c:spPr>
          <c:marker>
            <c:symbol val="circle"/>
            <c:size val="16"/>
            <c:spPr>
              <a:solidFill>
                <a:schemeClr val="accent2"/>
              </a:solidFill>
              <a:ln w="38100">
                <a:solidFill>
                  <a:schemeClr val="tx2"/>
                </a:solidFill>
              </a:ln>
              <a:effectLst/>
            </c:spPr>
          </c:marker>
          <c:xVal>
            <c:numRef>
              <c:f>'FORM-2'!$O$24</c:f>
              <c:numCache>
                <c:formatCode>#,##0</c:formatCode>
                <c:ptCount val="1"/>
                <c:pt idx="0">
                  <c:v>-2</c:v>
                </c:pt>
              </c:numCache>
            </c:numRef>
          </c:xVal>
          <c:yVal>
            <c:numRef>
              <c:f>'FORM-2'!$P$24</c:f>
              <c:numCache>
                <c:formatCode>#,##0</c:formatCode>
                <c:ptCount val="1"/>
                <c:pt idx="0">
                  <c:v>-2</c:v>
                </c:pt>
              </c:numCache>
            </c:numRef>
          </c:yVal>
          <c:smooth val="0"/>
          <c:extLst xmlns:c16r2="http://schemas.microsoft.com/office/drawing/2015/06/chart">
            <c:ext xmlns:c16="http://schemas.microsoft.com/office/drawing/2014/chart" uri="{C3380CC4-5D6E-409C-BE32-E72D297353CC}">
              <c16:uniqueId val="{00000001-2407-4B60-AE76-410B0EB5255C}"/>
            </c:ext>
          </c:extLst>
        </c:ser>
        <c:dLbls>
          <c:showLegendKey val="0"/>
          <c:showVal val="0"/>
          <c:showCatName val="0"/>
          <c:showSerName val="0"/>
          <c:showPercent val="0"/>
          <c:showBubbleSize val="0"/>
        </c:dLbls>
        <c:axId val="71980928"/>
        <c:axId val="71995392"/>
      </c:scatterChart>
      <c:valAx>
        <c:axId val="71980928"/>
        <c:scaling>
          <c:orientation val="minMax"/>
          <c:max val="6"/>
          <c:min val="-6"/>
        </c:scaling>
        <c:delete val="0"/>
        <c:axPos val="b"/>
        <c:majorGridlines>
          <c:spPr>
            <a:ln w="9525" cap="flat" cmpd="sng" algn="ctr">
              <a:solidFill>
                <a:schemeClr val="accent1">
                  <a:shade val="95000"/>
                  <a:satMod val="105000"/>
                </a:schemeClr>
              </a:solidFill>
              <a:prstDash val="solid"/>
              <a:round/>
            </a:ln>
            <a:effectLst/>
          </c:spPr>
        </c:majorGridlines>
        <c:numFmt formatCode="General" sourceLinked="1"/>
        <c:majorTickMark val="none"/>
        <c:minorTickMark val="none"/>
        <c:tickLblPos val="low"/>
        <c:spPr>
          <a:noFill/>
          <a:ln w="50800" cap="flat" cmpd="sng" algn="ctr">
            <a:solidFill>
              <a:schemeClr val="tx2"/>
            </a:solidFill>
            <a:round/>
          </a:ln>
          <a:effectLst/>
        </c:spPr>
        <c:txPr>
          <a:bodyPr rot="-60000000" spcFirstLastPara="1" vertOverflow="ellipsis" vert="horz" wrap="square" anchor="ctr" anchorCtr="1"/>
          <a:lstStyle/>
          <a:p>
            <a:pPr>
              <a:defRPr lang="es-BO" sz="900" b="0" i="0" u="none" strike="noStrike" kern="1200" baseline="0">
                <a:solidFill>
                  <a:schemeClr val="bg1"/>
                </a:solidFill>
                <a:latin typeface="+mn-lt"/>
                <a:ea typeface="+mn-ea"/>
                <a:cs typeface="+mn-cs"/>
              </a:defRPr>
            </a:pPr>
            <a:endParaRPr lang="es-BO"/>
          </a:p>
        </c:txPr>
        <c:crossAx val="71995392"/>
        <c:crosses val="autoZero"/>
        <c:crossBetween val="midCat"/>
      </c:valAx>
      <c:valAx>
        <c:axId val="71995392"/>
        <c:scaling>
          <c:orientation val="minMax"/>
          <c:max val="6"/>
          <c:min val="-6"/>
        </c:scaling>
        <c:delete val="0"/>
        <c:axPos val="l"/>
        <c:majorGridlines>
          <c:spPr>
            <a:ln w="9525" cap="flat" cmpd="sng" algn="ctr">
              <a:solidFill>
                <a:schemeClr val="accent1">
                  <a:shade val="95000"/>
                  <a:satMod val="105000"/>
                </a:schemeClr>
              </a:solidFill>
              <a:prstDash val="solid"/>
              <a:round/>
            </a:ln>
            <a:effectLst/>
          </c:spPr>
        </c:majorGridlines>
        <c:numFmt formatCode="General" sourceLinked="1"/>
        <c:majorTickMark val="none"/>
        <c:minorTickMark val="none"/>
        <c:tickLblPos val="low"/>
        <c:spPr>
          <a:noFill/>
          <a:ln w="50800" cap="flat" cmpd="sng" algn="ctr">
            <a:solidFill>
              <a:schemeClr val="tx2"/>
            </a:solidFill>
            <a:round/>
          </a:ln>
          <a:effectLst/>
        </c:spPr>
        <c:txPr>
          <a:bodyPr rot="-60000000" spcFirstLastPara="1" vertOverflow="ellipsis" vert="horz" wrap="square" anchor="ctr" anchorCtr="1"/>
          <a:lstStyle/>
          <a:p>
            <a:pPr>
              <a:defRPr lang="es-BO" sz="900" b="0" i="0" u="none" strike="noStrike" kern="1200" baseline="0">
                <a:solidFill>
                  <a:schemeClr val="bg1"/>
                </a:solidFill>
                <a:latin typeface="+mn-lt"/>
                <a:ea typeface="+mn-ea"/>
                <a:cs typeface="+mn-cs"/>
              </a:defRPr>
            </a:pPr>
            <a:endParaRPr lang="es-BO"/>
          </a:p>
        </c:txPr>
        <c:crossAx val="71980928"/>
        <c:crosses val="autoZero"/>
        <c:crossBetween val="midCat"/>
      </c:valAx>
      <c:spPr>
        <a:noFill/>
        <a:ln w="25400">
          <a:solidFill>
            <a:schemeClr val="tx1"/>
          </a:solidFill>
        </a:ln>
        <a:effectLst/>
      </c:spPr>
    </c:plotArea>
    <c:plotVisOnly val="1"/>
    <c:dispBlanksAs val="gap"/>
    <c:showDLblsOverMax val="0"/>
  </c:chart>
  <c:spPr>
    <a:noFill/>
    <a:ln w="25400" cap="flat" cmpd="sng" algn="ctr">
      <a:solidFill>
        <a:schemeClr val="tx1"/>
      </a:solidFill>
      <a:round/>
    </a:ln>
    <a:effectLst/>
  </c:spPr>
  <c:txPr>
    <a:bodyPr/>
    <a:lstStyle/>
    <a:p>
      <a:pPr>
        <a:defRPr/>
      </a:pPr>
      <a:endParaRPr lang="es-BO"/>
    </a:p>
  </c:txPr>
  <c:printSettings>
    <c:headerFooter/>
    <c:pageMargins b="0.75000000000000044" l="0.7000000000000004" r="0.7000000000000004" t="0.75000000000000044" header="0.30000000000000021" footer="0.30000000000000021"/>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2.png"/><Relationship Id="rId1" Type="http://schemas.openxmlformats.org/officeDocument/2006/relationships/chart" Target="../charts/chart1.xml"/><Relationship Id="rId5" Type="http://schemas.openxmlformats.org/officeDocument/2006/relationships/image" Target="../media/image5.jpe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1.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7.png"/><Relationship Id="rId1" Type="http://schemas.openxmlformats.org/officeDocument/2006/relationships/image" Target="../media/image2.png"/><Relationship Id="rId4" Type="http://schemas.openxmlformats.org/officeDocument/2006/relationships/image" Target="../media/image8.jpeg"/></Relationships>
</file>

<file path=xl/drawings/_rels/drawing5.xml.rels><?xml version="1.0" encoding="UTF-8" standalone="yes"?>
<Relationships xmlns="http://schemas.openxmlformats.org/package/2006/relationships"><Relationship Id="rId3" Type="http://schemas.openxmlformats.org/officeDocument/2006/relationships/image" Target="../media/image9.jpeg"/><Relationship Id="rId2" Type="http://schemas.openxmlformats.org/officeDocument/2006/relationships/image" Target="../media/image8.jpe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7.png"/><Relationship Id="rId1" Type="http://schemas.openxmlformats.org/officeDocument/2006/relationships/image" Target="../media/image2.png"/><Relationship Id="rId4" Type="http://schemas.openxmlformats.org/officeDocument/2006/relationships/image" Target="../media/image8.jpeg"/></Relationships>
</file>

<file path=xl/drawings/_rels/drawing7.xml.rels><?xml version="1.0" encoding="UTF-8" standalone="yes"?>
<Relationships xmlns="http://schemas.openxmlformats.org/package/2006/relationships"><Relationship Id="rId3" Type="http://schemas.openxmlformats.org/officeDocument/2006/relationships/image" Target="../media/image9.jpeg"/><Relationship Id="rId2" Type="http://schemas.openxmlformats.org/officeDocument/2006/relationships/image" Target="../media/image8.jpe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1.jpeg"/><Relationship Id="rId1" Type="http://schemas.openxmlformats.org/officeDocument/2006/relationships/image" Target="../media/image10.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1.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108856</xdr:colOff>
      <xdr:row>0</xdr:row>
      <xdr:rowOff>27214</xdr:rowOff>
    </xdr:from>
    <xdr:to>
      <xdr:col>4</xdr:col>
      <xdr:colOff>217714</xdr:colOff>
      <xdr:row>1</xdr:row>
      <xdr:rowOff>510818</xdr:rowOff>
    </xdr:to>
    <xdr:pic>
      <xdr:nvPicPr>
        <xdr:cNvPr id="2" name="Imagen 1" descr="Logo Bolivia">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2142" y="27214"/>
          <a:ext cx="1129393" cy="864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xdr:col>
      <xdr:colOff>2409825</xdr:colOff>
      <xdr:row>1</xdr:row>
      <xdr:rowOff>47625</xdr:rowOff>
    </xdr:from>
    <xdr:to>
      <xdr:col>15</xdr:col>
      <xdr:colOff>4191000</xdr:colOff>
      <xdr:row>2</xdr:row>
      <xdr:rowOff>495300</xdr:rowOff>
    </xdr:to>
    <xdr:pic>
      <xdr:nvPicPr>
        <xdr:cNvPr id="3" name="1 Imagen" descr="MMAyA ok.t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192000" y="209550"/>
          <a:ext cx="0"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81643</xdr:colOff>
      <xdr:row>0</xdr:row>
      <xdr:rowOff>27215</xdr:rowOff>
    </xdr:from>
    <xdr:to>
      <xdr:col>28</xdr:col>
      <xdr:colOff>372836</xdr:colOff>
      <xdr:row>2</xdr:row>
      <xdr:rowOff>217715</xdr:rowOff>
    </xdr:to>
    <xdr:pic>
      <xdr:nvPicPr>
        <xdr:cNvPr id="8" name="7 Imagen"/>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b="14514"/>
        <a:stretch/>
      </xdr:blipFill>
      <xdr:spPr>
        <a:xfrm>
          <a:off x="14981464" y="27215"/>
          <a:ext cx="2441122" cy="8572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12</xdr:col>
      <xdr:colOff>198725</xdr:colOff>
      <xdr:row>5</xdr:row>
      <xdr:rowOff>134593</xdr:rowOff>
    </xdr:from>
    <xdr:to>
      <xdr:col>25</xdr:col>
      <xdr:colOff>224827</xdr:colOff>
      <xdr:row>35</xdr:row>
      <xdr:rowOff>225757</xdr:rowOff>
    </xdr:to>
    <xdr:grpSp>
      <xdr:nvGrpSpPr>
        <xdr:cNvPr id="2" name="Grupo 9">
          <a:extLst>
            <a:ext uri="{FF2B5EF4-FFF2-40B4-BE49-F238E27FC236}">
              <a16:creationId xmlns="" xmlns:a16="http://schemas.microsoft.com/office/drawing/2014/main" id="{00000000-0008-0000-0100-000002000000}"/>
            </a:ext>
          </a:extLst>
        </xdr:cNvPr>
        <xdr:cNvGrpSpPr/>
      </xdr:nvGrpSpPr>
      <xdr:grpSpPr>
        <a:xfrm>
          <a:off x="10380950" y="1391893"/>
          <a:ext cx="9417752" cy="8454114"/>
          <a:chOff x="12161567" y="1225138"/>
          <a:chExt cx="9460182" cy="7386944"/>
        </a:xfrm>
      </xdr:grpSpPr>
      <xdr:grpSp>
        <xdr:nvGrpSpPr>
          <xdr:cNvPr id="3" name="Grupo 8">
            <a:extLst>
              <a:ext uri="{FF2B5EF4-FFF2-40B4-BE49-F238E27FC236}">
                <a16:creationId xmlns="" xmlns:a16="http://schemas.microsoft.com/office/drawing/2014/main" id="{00000000-0008-0000-0100-000003000000}"/>
              </a:ext>
            </a:extLst>
          </xdr:cNvPr>
          <xdr:cNvGrpSpPr/>
        </xdr:nvGrpSpPr>
        <xdr:grpSpPr>
          <a:xfrm>
            <a:off x="12161567" y="1225138"/>
            <a:ext cx="9460182" cy="7386944"/>
            <a:chOff x="12923567" y="1225138"/>
            <a:chExt cx="9460182" cy="7386944"/>
          </a:xfrm>
        </xdr:grpSpPr>
        <xdr:sp macro="" textlink="">
          <xdr:nvSpPr>
            <xdr:cNvPr id="5" name="CuadroTexto 7">
              <a:extLst>
                <a:ext uri="{FF2B5EF4-FFF2-40B4-BE49-F238E27FC236}">
                  <a16:creationId xmlns="" xmlns:a16="http://schemas.microsoft.com/office/drawing/2014/main" id="{00000000-0008-0000-0100-000005000000}"/>
                </a:ext>
              </a:extLst>
            </xdr:cNvPr>
            <xdr:cNvSpPr txBox="1"/>
          </xdr:nvSpPr>
          <xdr:spPr>
            <a:xfrm rot="16200000">
              <a:off x="13443733" y="704972"/>
              <a:ext cx="3681349" cy="4721681"/>
            </a:xfrm>
            <a:prstGeom prst="rect">
              <a:avLst/>
            </a:prstGeom>
            <a:solidFill>
              <a:srgbClr val="FFFFCC"/>
            </a:solidFill>
            <a:ln>
              <a:noFill/>
            </a:ln>
          </xdr:spPr>
          <xdr:style>
            <a:lnRef idx="1">
              <a:schemeClr val="accent6"/>
            </a:lnRef>
            <a:fillRef idx="2">
              <a:schemeClr val="accent6"/>
            </a:fillRef>
            <a:effectRef idx="1">
              <a:schemeClr val="accent6"/>
            </a:effectRef>
            <a:fontRef idx="minor">
              <a:schemeClr val="dk1"/>
            </a:fontRef>
          </xdr:style>
          <xdr:txBody>
            <a:bodyPr vertOverflow="clip" horzOverflow="clip" wrap="square" rtlCol="0" anchor="t"/>
            <a:lstStyle/>
            <a:p>
              <a:pPr algn="ctr"/>
              <a:r>
                <a:rPr lang="es-BO" sz="1600" b="1"/>
                <a:t>POSICION</a:t>
              </a:r>
              <a:r>
                <a:rPr lang="es-BO" sz="1600" b="1" baseline="0"/>
                <a:t> INTERMEDIA:  FACTORES INTERNOS DESFAVORABLES </a:t>
              </a:r>
              <a:endParaRPr lang="es-BO" sz="1600" b="1"/>
            </a:p>
          </xdr:txBody>
        </xdr:sp>
        <xdr:sp macro="" textlink="">
          <xdr:nvSpPr>
            <xdr:cNvPr id="6" name="CuadroTexto 4">
              <a:extLst>
                <a:ext uri="{FF2B5EF4-FFF2-40B4-BE49-F238E27FC236}">
                  <a16:creationId xmlns="" xmlns:a16="http://schemas.microsoft.com/office/drawing/2014/main" id="{00000000-0008-0000-0100-000006000000}"/>
                </a:ext>
              </a:extLst>
            </xdr:cNvPr>
            <xdr:cNvSpPr txBox="1"/>
          </xdr:nvSpPr>
          <xdr:spPr>
            <a:xfrm rot="5400000" flipH="1">
              <a:off x="18179142" y="711280"/>
              <a:ext cx="3687534" cy="4721681"/>
            </a:xfrm>
            <a:prstGeom prst="rect">
              <a:avLst/>
            </a:prstGeom>
            <a:solidFill>
              <a:schemeClr val="accent3">
                <a:lumMod val="60000"/>
                <a:lumOff val="40000"/>
              </a:schemeClr>
            </a:solidFill>
            <a:ln>
              <a:noFill/>
            </a:ln>
          </xdr:spPr>
          <xdr:style>
            <a:lnRef idx="1">
              <a:schemeClr val="accent3"/>
            </a:lnRef>
            <a:fillRef idx="2">
              <a:schemeClr val="accent3"/>
            </a:fillRef>
            <a:effectRef idx="1">
              <a:schemeClr val="accent3"/>
            </a:effectRef>
            <a:fontRef idx="minor">
              <a:schemeClr val="dk1"/>
            </a:fontRef>
          </xdr:style>
          <xdr:txBody>
            <a:bodyPr vertOverflow="clip" horzOverflow="clip" wrap="square" rtlCol="0" anchor="t"/>
            <a:lstStyle/>
            <a:p>
              <a:pPr algn="ctr"/>
              <a:r>
                <a:rPr lang="es-BO" sz="1600"/>
                <a:t>POSICION</a:t>
              </a:r>
              <a:r>
                <a:rPr lang="es-BO" sz="1600" baseline="0"/>
                <a:t> MUY ALTA: FACTORES INTERNOS Y EXTERNOS FAVORABLES</a:t>
              </a:r>
              <a:endParaRPr lang="es-BO" sz="1600"/>
            </a:p>
          </xdr:txBody>
        </xdr:sp>
        <xdr:sp macro="" textlink="">
          <xdr:nvSpPr>
            <xdr:cNvPr id="7" name="CuadroTexto 5">
              <a:extLst>
                <a:ext uri="{FF2B5EF4-FFF2-40B4-BE49-F238E27FC236}">
                  <a16:creationId xmlns="" xmlns:a16="http://schemas.microsoft.com/office/drawing/2014/main" id="{00000000-0008-0000-0100-000007000000}"/>
                </a:ext>
              </a:extLst>
            </xdr:cNvPr>
            <xdr:cNvSpPr txBox="1"/>
          </xdr:nvSpPr>
          <xdr:spPr>
            <a:xfrm rot="16200000">
              <a:off x="13449052" y="4410197"/>
              <a:ext cx="3677637" cy="4721681"/>
            </a:xfrm>
            <a:prstGeom prst="rect">
              <a:avLst/>
            </a:prstGeom>
            <a:solidFill>
              <a:srgbClr val="FDC3A9"/>
            </a:solidFill>
            <a:ln>
              <a:noFill/>
            </a:ln>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lstStyle/>
            <a:p>
              <a:pPr algn="ctr"/>
              <a:r>
                <a:rPr lang="es-BO" sz="1600" b="1"/>
                <a:t>POSICION</a:t>
              </a:r>
              <a:r>
                <a:rPr lang="es-BO" sz="1600" b="1" baseline="0"/>
                <a:t> MUY BAJA:  FACTORES INTERNOS Y EXTERNOS DESFAVORABLES</a:t>
              </a:r>
              <a:endParaRPr lang="es-BO" sz="1600" b="1"/>
            </a:p>
          </xdr:txBody>
        </xdr:sp>
        <xdr:sp macro="" textlink="">
          <xdr:nvSpPr>
            <xdr:cNvPr id="8" name="CuadroTexto 6">
              <a:extLst>
                <a:ext uri="{FF2B5EF4-FFF2-40B4-BE49-F238E27FC236}">
                  <a16:creationId xmlns="" xmlns:a16="http://schemas.microsoft.com/office/drawing/2014/main" id="{00000000-0008-0000-0100-000008000000}"/>
                </a:ext>
              </a:extLst>
            </xdr:cNvPr>
            <xdr:cNvSpPr txBox="1"/>
          </xdr:nvSpPr>
          <xdr:spPr>
            <a:xfrm rot="5400000" flipH="1">
              <a:off x="18179762" y="4409330"/>
              <a:ext cx="3683822" cy="4721681"/>
            </a:xfrm>
            <a:prstGeom prst="rect">
              <a:avLst/>
            </a:prstGeom>
            <a:solidFill>
              <a:srgbClr val="FFFFCC"/>
            </a:solidFill>
            <a:ln>
              <a:noFill/>
            </a:ln>
          </xdr:spPr>
          <xdr:style>
            <a:lnRef idx="1">
              <a:schemeClr val="accent6"/>
            </a:lnRef>
            <a:fillRef idx="2">
              <a:schemeClr val="accent6"/>
            </a:fillRef>
            <a:effectRef idx="1">
              <a:schemeClr val="accent6"/>
            </a:effectRef>
            <a:fontRef idx="minor">
              <a:schemeClr val="dk1"/>
            </a:fontRef>
          </xdr:style>
          <xdr:txBody>
            <a:bodyPr vertOverflow="clip" horzOverflow="clip" wrap="square" rtlCol="0" anchor="t"/>
            <a:lstStyle/>
            <a:p>
              <a:pPr algn="ctr"/>
              <a:r>
                <a:rPr lang="es-BO" sz="1600"/>
                <a:t>POSICION</a:t>
              </a:r>
              <a:r>
                <a:rPr lang="es-BO" sz="1600" baseline="0"/>
                <a:t> INTERMEDIA: FACTORES EXTERNOS DESFAVORABLES</a:t>
              </a:r>
              <a:endParaRPr lang="es-BO" sz="1600"/>
            </a:p>
          </xdr:txBody>
        </xdr:sp>
      </xdr:grpSp>
      <xdr:graphicFrame macro="">
        <xdr:nvGraphicFramePr>
          <xdr:cNvPr id="4" name="Gráfico 2">
            <a:extLst>
              <a:ext uri="{FF2B5EF4-FFF2-40B4-BE49-F238E27FC236}">
                <a16:creationId xmlns="" xmlns:a16="http://schemas.microsoft.com/office/drawing/2014/main" id="{00000000-0008-0000-0100-000004000000}"/>
              </a:ext>
            </a:extLst>
          </xdr:cNvPr>
          <xdr:cNvGraphicFramePr/>
        </xdr:nvGraphicFramePr>
        <xdr:xfrm>
          <a:off x="12785458" y="1423803"/>
          <a:ext cx="8139545" cy="7012007"/>
        </xdr:xfrm>
        <a:graphic>
          <a:graphicData uri="http://schemas.openxmlformats.org/drawingml/2006/chart">
            <c:chart xmlns:c="http://schemas.openxmlformats.org/drawingml/2006/chart" xmlns:r="http://schemas.openxmlformats.org/officeDocument/2006/relationships" r:id="rId1"/>
          </a:graphicData>
        </a:graphic>
      </xdr:graphicFrame>
    </xdr:grpSp>
    <xdr:clientData/>
  </xdr:twoCellAnchor>
  <xdr:twoCellAnchor>
    <xdr:from>
      <xdr:col>4</xdr:col>
      <xdr:colOff>2409825</xdr:colOff>
      <xdr:row>0</xdr:row>
      <xdr:rowOff>47625</xdr:rowOff>
    </xdr:from>
    <xdr:to>
      <xdr:col>4</xdr:col>
      <xdr:colOff>4191000</xdr:colOff>
      <xdr:row>1</xdr:row>
      <xdr:rowOff>495300</xdr:rowOff>
    </xdr:to>
    <xdr:pic>
      <xdr:nvPicPr>
        <xdr:cNvPr id="9" name="1 Imagen" descr="MMAyA ok.tif">
          <a:extLst>
            <a:ext uri="{FF2B5EF4-FFF2-40B4-BE49-F238E27FC236}">
              <a16:creationId xmlns=""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00" y="47625"/>
          <a:ext cx="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381321</xdr:colOff>
      <xdr:row>0</xdr:row>
      <xdr:rowOff>11206</xdr:rowOff>
    </xdr:from>
    <xdr:to>
      <xdr:col>1</xdr:col>
      <xdr:colOff>347382</xdr:colOff>
      <xdr:row>1</xdr:row>
      <xdr:rowOff>228836</xdr:rowOff>
    </xdr:to>
    <xdr:pic>
      <xdr:nvPicPr>
        <xdr:cNvPr id="10" name="Imagen 1" descr="Logo Bolivia">
          <a:extLst>
            <a:ext uri="{FF2B5EF4-FFF2-40B4-BE49-F238E27FC236}">
              <a16:creationId xmlns=""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1321" y="11206"/>
          <a:ext cx="728061" cy="31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16</xdr:col>
      <xdr:colOff>2409825</xdr:colOff>
      <xdr:row>1</xdr:row>
      <xdr:rowOff>47625</xdr:rowOff>
    </xdr:from>
    <xdr:to>
      <xdr:col>16</xdr:col>
      <xdr:colOff>4191000</xdr:colOff>
      <xdr:row>2</xdr:row>
      <xdr:rowOff>495300</xdr:rowOff>
    </xdr:to>
    <xdr:pic>
      <xdr:nvPicPr>
        <xdr:cNvPr id="11" name="1 Imagen" descr="MMAyA ok.tif">
          <a:extLst>
            <a:ext uri="{FF2B5EF4-FFF2-40B4-BE49-F238E27FC236}">
              <a16:creationId xmlns=""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954000" y="209550"/>
          <a:ext cx="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23</xdr:col>
      <xdr:colOff>661144</xdr:colOff>
      <xdr:row>0</xdr:row>
      <xdr:rowOff>11203</xdr:rowOff>
    </xdr:from>
    <xdr:ext cx="1183821" cy="769444"/>
    <xdr:pic>
      <xdr:nvPicPr>
        <xdr:cNvPr id="13" name="Imagen 15" descr="C:\Users\user\AppData\Local\Microsoft\Windows\INetCache\Content.Word\LOGO MMAyA 2016.png">
          <a:extLst>
            <a:ext uri="{FF2B5EF4-FFF2-40B4-BE49-F238E27FC236}">
              <a16:creationId xmlns="" xmlns:a16="http://schemas.microsoft.com/office/drawing/2014/main" id="{00000000-0008-0000-0100-000010000000}"/>
            </a:ext>
          </a:extLst>
        </xdr:cNvPr>
        <xdr:cNvPicPr/>
      </xdr:nvPicPr>
      <xdr:blipFill>
        <a:blip xmlns:r="http://schemas.openxmlformats.org/officeDocument/2006/relationships" r:embed="rId4" cstate="screen">
          <a:extLst>
            <a:ext uri="{28A0092B-C50C-407E-A947-70E740481C1C}">
              <a14:useLocalDpi xmlns:a14="http://schemas.microsoft.com/office/drawing/2010/main"/>
            </a:ext>
          </a:extLst>
        </a:blip>
        <a:srcRect/>
        <a:stretch>
          <a:fillRect/>
        </a:stretch>
      </xdr:blipFill>
      <xdr:spPr bwMode="auto">
        <a:xfrm>
          <a:off x="18187144" y="11203"/>
          <a:ext cx="1183821" cy="769444"/>
        </a:xfrm>
        <a:prstGeom prst="rect">
          <a:avLst/>
        </a:prstGeom>
        <a:noFill/>
        <a:ln>
          <a:noFill/>
        </a:ln>
      </xdr:spPr>
    </xdr:pic>
    <xdr:clientData/>
  </xdr:oneCellAnchor>
  <xdr:twoCellAnchor editAs="oneCell">
    <xdr:from>
      <xdr:col>9</xdr:col>
      <xdr:colOff>304800</xdr:colOff>
      <xdr:row>0</xdr:row>
      <xdr:rowOff>0</xdr:rowOff>
    </xdr:from>
    <xdr:to>
      <xdr:col>11</xdr:col>
      <xdr:colOff>735693</xdr:colOff>
      <xdr:row>1</xdr:row>
      <xdr:rowOff>474409</xdr:rowOff>
    </xdr:to>
    <xdr:pic>
      <xdr:nvPicPr>
        <xdr:cNvPr id="14" name="13 Imagen"/>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b="14514"/>
        <a:stretch/>
      </xdr:blipFill>
      <xdr:spPr>
        <a:xfrm>
          <a:off x="8201025" y="0"/>
          <a:ext cx="1954893" cy="68395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47625</xdr:rowOff>
    </xdr:from>
    <xdr:to>
      <xdr:col>6</xdr:col>
      <xdr:colOff>0</xdr:colOff>
      <xdr:row>1</xdr:row>
      <xdr:rowOff>619125</xdr:rowOff>
    </xdr:to>
    <xdr:pic>
      <xdr:nvPicPr>
        <xdr:cNvPr id="3" name="5 Imagen" descr="MMAyA ok.tif">
          <a:extLst>
            <a:ext uri="{FF2B5EF4-FFF2-40B4-BE49-F238E27FC236}">
              <a16:creationId xmlns:a16="http://schemas.microsoft.com/office/drawing/2014/main" xmlns=""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0550" y="47625"/>
          <a:ext cx="0"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563097</xdr:colOff>
      <xdr:row>0</xdr:row>
      <xdr:rowOff>43144</xdr:rowOff>
    </xdr:from>
    <xdr:to>
      <xdr:col>1</xdr:col>
      <xdr:colOff>357469</xdr:colOff>
      <xdr:row>1</xdr:row>
      <xdr:rowOff>324972</xdr:rowOff>
    </xdr:to>
    <xdr:pic>
      <xdr:nvPicPr>
        <xdr:cNvPr id="5" name="Imagen 1" descr="Logo Bolivia">
          <a:extLst>
            <a:ext uri="{FF2B5EF4-FFF2-40B4-BE49-F238E27FC236}">
              <a16:creationId xmlns:a16="http://schemas.microsoft.com/office/drawing/2014/main" xmlns="" id="{00000000-0008-0000-02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3097" y="43144"/>
          <a:ext cx="589990" cy="4387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857249</xdr:colOff>
      <xdr:row>0</xdr:row>
      <xdr:rowOff>0</xdr:rowOff>
    </xdr:from>
    <xdr:to>
      <xdr:col>13</xdr:col>
      <xdr:colOff>438396</xdr:colOff>
      <xdr:row>2</xdr:row>
      <xdr:rowOff>102333</xdr:rowOff>
    </xdr:to>
    <xdr:pic>
      <xdr:nvPicPr>
        <xdr:cNvPr id="7" name="6 Imagen"/>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4039" b="18714"/>
        <a:stretch/>
      </xdr:blipFill>
      <xdr:spPr>
        <a:xfrm>
          <a:off x="10925174" y="0"/>
          <a:ext cx="1809997" cy="6029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1076325</xdr:colOff>
      <xdr:row>0</xdr:row>
      <xdr:rowOff>0</xdr:rowOff>
    </xdr:from>
    <xdr:to>
      <xdr:col>6</xdr:col>
      <xdr:colOff>561975</xdr:colOff>
      <xdr:row>0</xdr:row>
      <xdr:rowOff>619125</xdr:rowOff>
    </xdr:to>
    <xdr:pic>
      <xdr:nvPicPr>
        <xdr:cNvPr id="62645" name="1 Imagen" descr="MMAyA ok.tif">
          <a:extLst>
            <a:ext uri="{FF2B5EF4-FFF2-40B4-BE49-F238E27FC236}">
              <a16:creationId xmlns:a16="http://schemas.microsoft.com/office/drawing/2014/main" xmlns="" id="{00000000-0008-0000-0300-0000B5F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76650" y="0"/>
          <a:ext cx="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733425</xdr:colOff>
      <xdr:row>0</xdr:row>
      <xdr:rowOff>0</xdr:rowOff>
    </xdr:from>
    <xdr:to>
      <xdr:col>1</xdr:col>
      <xdr:colOff>466725</xdr:colOff>
      <xdr:row>0</xdr:row>
      <xdr:rowOff>352425</xdr:rowOff>
    </xdr:to>
    <xdr:pic>
      <xdr:nvPicPr>
        <xdr:cNvPr id="62646" name="Imagen 1" descr="Logo Bolivia">
          <a:extLst>
            <a:ext uri="{FF2B5EF4-FFF2-40B4-BE49-F238E27FC236}">
              <a16:creationId xmlns:a16="http://schemas.microsoft.com/office/drawing/2014/main" xmlns="" id="{00000000-0008-0000-0300-0000B6F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6725" y="0"/>
          <a:ext cx="0"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1076325</xdr:colOff>
      <xdr:row>0</xdr:row>
      <xdr:rowOff>0</xdr:rowOff>
    </xdr:from>
    <xdr:to>
      <xdr:col>6</xdr:col>
      <xdr:colOff>561975</xdr:colOff>
      <xdr:row>0</xdr:row>
      <xdr:rowOff>619125</xdr:rowOff>
    </xdr:to>
    <xdr:pic>
      <xdr:nvPicPr>
        <xdr:cNvPr id="62647" name="3 Imagen" descr="MMAyA ok.tif">
          <a:extLst>
            <a:ext uri="{FF2B5EF4-FFF2-40B4-BE49-F238E27FC236}">
              <a16:creationId xmlns:a16="http://schemas.microsoft.com/office/drawing/2014/main" xmlns="" id="{00000000-0008-0000-0300-0000B7F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76650" y="0"/>
          <a:ext cx="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733425</xdr:colOff>
      <xdr:row>0</xdr:row>
      <xdr:rowOff>0</xdr:rowOff>
    </xdr:from>
    <xdr:to>
      <xdr:col>1</xdr:col>
      <xdr:colOff>466725</xdr:colOff>
      <xdr:row>0</xdr:row>
      <xdr:rowOff>352425</xdr:rowOff>
    </xdr:to>
    <xdr:pic>
      <xdr:nvPicPr>
        <xdr:cNvPr id="62648" name="Imagen 1" descr="Logo Bolivia">
          <a:extLst>
            <a:ext uri="{FF2B5EF4-FFF2-40B4-BE49-F238E27FC236}">
              <a16:creationId xmlns:a16="http://schemas.microsoft.com/office/drawing/2014/main" xmlns="" id="{00000000-0008-0000-0300-0000B8F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6725" y="0"/>
          <a:ext cx="0"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493059</xdr:colOff>
      <xdr:row>0</xdr:row>
      <xdr:rowOff>19050</xdr:rowOff>
    </xdr:from>
    <xdr:to>
      <xdr:col>3</xdr:col>
      <xdr:colOff>112060</xdr:colOff>
      <xdr:row>0</xdr:row>
      <xdr:rowOff>560294</xdr:rowOff>
    </xdr:to>
    <xdr:pic>
      <xdr:nvPicPr>
        <xdr:cNvPr id="62650" name="Imagen 1" descr="Logo Bolivia">
          <a:extLst>
            <a:ext uri="{FF2B5EF4-FFF2-40B4-BE49-F238E27FC236}">
              <a16:creationId xmlns:a16="http://schemas.microsoft.com/office/drawing/2014/main" xmlns="" id="{00000000-0008-0000-0300-0000BAF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93059" y="19050"/>
          <a:ext cx="661148" cy="5412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26</xdr:col>
      <xdr:colOff>1076325</xdr:colOff>
      <xdr:row>0</xdr:row>
      <xdr:rowOff>0</xdr:rowOff>
    </xdr:from>
    <xdr:to>
      <xdr:col>26</xdr:col>
      <xdr:colOff>371475</xdr:colOff>
      <xdr:row>0</xdr:row>
      <xdr:rowOff>619125</xdr:rowOff>
    </xdr:to>
    <xdr:pic>
      <xdr:nvPicPr>
        <xdr:cNvPr id="62652" name="1 Imagen" descr="MMAyA ok.tif">
          <a:extLst>
            <a:ext uri="{FF2B5EF4-FFF2-40B4-BE49-F238E27FC236}">
              <a16:creationId xmlns:a16="http://schemas.microsoft.com/office/drawing/2014/main" xmlns="" id="{00000000-0008-0000-0300-0000BCF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55025" y="0"/>
          <a:ext cx="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733425</xdr:colOff>
      <xdr:row>0</xdr:row>
      <xdr:rowOff>0</xdr:rowOff>
    </xdr:from>
    <xdr:to>
      <xdr:col>22</xdr:col>
      <xdr:colOff>371475</xdr:colOff>
      <xdr:row>0</xdr:row>
      <xdr:rowOff>352425</xdr:rowOff>
    </xdr:to>
    <xdr:pic>
      <xdr:nvPicPr>
        <xdr:cNvPr id="62653" name="Imagen 1" descr="Logo Bolivia">
          <a:extLst>
            <a:ext uri="{FF2B5EF4-FFF2-40B4-BE49-F238E27FC236}">
              <a16:creationId xmlns:a16="http://schemas.microsoft.com/office/drawing/2014/main" xmlns="" id="{00000000-0008-0000-0300-0000BDF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669125" y="0"/>
          <a:ext cx="0"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26</xdr:col>
      <xdr:colOff>1076325</xdr:colOff>
      <xdr:row>0</xdr:row>
      <xdr:rowOff>0</xdr:rowOff>
    </xdr:from>
    <xdr:to>
      <xdr:col>26</xdr:col>
      <xdr:colOff>371475</xdr:colOff>
      <xdr:row>0</xdr:row>
      <xdr:rowOff>619125</xdr:rowOff>
    </xdr:to>
    <xdr:pic>
      <xdr:nvPicPr>
        <xdr:cNvPr id="62654" name="3 Imagen" descr="MMAyA ok.tif">
          <a:extLst>
            <a:ext uri="{FF2B5EF4-FFF2-40B4-BE49-F238E27FC236}">
              <a16:creationId xmlns:a16="http://schemas.microsoft.com/office/drawing/2014/main" xmlns="" id="{00000000-0008-0000-0300-0000BEF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55025" y="0"/>
          <a:ext cx="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733425</xdr:colOff>
      <xdr:row>0</xdr:row>
      <xdr:rowOff>0</xdr:rowOff>
    </xdr:from>
    <xdr:to>
      <xdr:col>22</xdr:col>
      <xdr:colOff>371475</xdr:colOff>
      <xdr:row>0</xdr:row>
      <xdr:rowOff>352425</xdr:rowOff>
    </xdr:to>
    <xdr:pic>
      <xdr:nvPicPr>
        <xdr:cNvPr id="62655" name="Imagen 1" descr="Logo Bolivia">
          <a:extLst>
            <a:ext uri="{FF2B5EF4-FFF2-40B4-BE49-F238E27FC236}">
              <a16:creationId xmlns:a16="http://schemas.microsoft.com/office/drawing/2014/main" xmlns="" id="{00000000-0008-0000-0300-0000BFF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669125" y="0"/>
          <a:ext cx="0"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733425</xdr:colOff>
      <xdr:row>0</xdr:row>
      <xdr:rowOff>0</xdr:rowOff>
    </xdr:from>
    <xdr:to>
      <xdr:col>17</xdr:col>
      <xdr:colOff>457200</xdr:colOff>
      <xdr:row>0</xdr:row>
      <xdr:rowOff>352425</xdr:rowOff>
    </xdr:to>
    <xdr:pic>
      <xdr:nvPicPr>
        <xdr:cNvPr id="62656" name="Imagen 1" descr="Logo Bolivia">
          <a:extLst>
            <a:ext uri="{FF2B5EF4-FFF2-40B4-BE49-F238E27FC236}">
              <a16:creationId xmlns:a16="http://schemas.microsoft.com/office/drawing/2014/main" xmlns="" id="{00000000-0008-0000-0300-0000C0F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297150" y="0"/>
          <a:ext cx="0"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733425</xdr:colOff>
      <xdr:row>0</xdr:row>
      <xdr:rowOff>0</xdr:rowOff>
    </xdr:from>
    <xdr:to>
      <xdr:col>17</xdr:col>
      <xdr:colOff>457200</xdr:colOff>
      <xdr:row>0</xdr:row>
      <xdr:rowOff>352425</xdr:rowOff>
    </xdr:to>
    <xdr:pic>
      <xdr:nvPicPr>
        <xdr:cNvPr id="62657" name="Imagen 1" descr="Logo Bolivia">
          <a:extLst>
            <a:ext uri="{FF2B5EF4-FFF2-40B4-BE49-F238E27FC236}">
              <a16:creationId xmlns:a16="http://schemas.microsoft.com/office/drawing/2014/main" xmlns="" id="{00000000-0008-0000-0300-0000C1F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297150" y="0"/>
          <a:ext cx="0"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560226</xdr:colOff>
      <xdr:row>0</xdr:row>
      <xdr:rowOff>0</xdr:rowOff>
    </xdr:from>
    <xdr:to>
      <xdr:col>17</xdr:col>
      <xdr:colOff>679697</xdr:colOff>
      <xdr:row>2</xdr:row>
      <xdr:rowOff>114300</xdr:rowOff>
    </xdr:to>
    <xdr:pic>
      <xdr:nvPicPr>
        <xdr:cNvPr id="15" name="14 Imagen"/>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4039" b="18714"/>
        <a:stretch/>
      </xdr:blipFill>
      <xdr:spPr>
        <a:xfrm>
          <a:off x="9551826" y="0"/>
          <a:ext cx="2119721" cy="7048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314325</xdr:colOff>
      <xdr:row>0</xdr:row>
      <xdr:rowOff>47626</xdr:rowOff>
    </xdr:from>
    <xdr:to>
      <xdr:col>2</xdr:col>
      <xdr:colOff>60190</xdr:colOff>
      <xdr:row>1</xdr:row>
      <xdr:rowOff>180976</xdr:rowOff>
    </xdr:to>
    <xdr:pic>
      <xdr:nvPicPr>
        <xdr:cNvPr id="2" name="Imagen 1" descr="Logo Bolivia">
          <a:extLst>
            <a:ext uri="{FF2B5EF4-FFF2-40B4-BE49-F238E27FC236}">
              <a16:creationId xmlns:a16="http://schemas.microsoft.com/office/drawing/2014/main" xmlns=""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325" y="47626"/>
          <a:ext cx="793615"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314325</xdr:colOff>
      <xdr:row>0</xdr:row>
      <xdr:rowOff>47626</xdr:rowOff>
    </xdr:from>
    <xdr:to>
      <xdr:col>2</xdr:col>
      <xdr:colOff>60190</xdr:colOff>
      <xdr:row>1</xdr:row>
      <xdr:rowOff>180976</xdr:rowOff>
    </xdr:to>
    <xdr:pic>
      <xdr:nvPicPr>
        <xdr:cNvPr id="5" name="Imagen 1" descr="Logo Bolivia">
          <a:extLst>
            <a:ext uri="{FF2B5EF4-FFF2-40B4-BE49-F238E27FC236}">
              <a16:creationId xmlns:a16="http://schemas.microsoft.com/office/drawing/2014/main" xmlns=""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325" y="47626"/>
          <a:ext cx="622165"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819150</xdr:colOff>
      <xdr:row>0</xdr:row>
      <xdr:rowOff>28575</xdr:rowOff>
    </xdr:from>
    <xdr:to>
      <xdr:col>17</xdr:col>
      <xdr:colOff>1167221</xdr:colOff>
      <xdr:row>1</xdr:row>
      <xdr:rowOff>447675</xdr:rowOff>
    </xdr:to>
    <xdr:pic>
      <xdr:nvPicPr>
        <xdr:cNvPr id="7" name="6 Imagen"/>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4039" b="18714"/>
        <a:stretch/>
      </xdr:blipFill>
      <xdr:spPr>
        <a:xfrm>
          <a:off x="13296900" y="28575"/>
          <a:ext cx="2119721" cy="704850"/>
        </a:xfrm>
        <a:prstGeom prst="rect">
          <a:avLst/>
        </a:prstGeom>
      </xdr:spPr>
    </xdr:pic>
    <xdr:clientData/>
  </xdr:twoCellAnchor>
  <xdr:twoCellAnchor>
    <xdr:from>
      <xdr:col>0</xdr:col>
      <xdr:colOff>314325</xdr:colOff>
      <xdr:row>0</xdr:row>
      <xdr:rowOff>47626</xdr:rowOff>
    </xdr:from>
    <xdr:to>
      <xdr:col>2</xdr:col>
      <xdr:colOff>60190</xdr:colOff>
      <xdr:row>1</xdr:row>
      <xdr:rowOff>180976</xdr:rowOff>
    </xdr:to>
    <xdr:pic>
      <xdr:nvPicPr>
        <xdr:cNvPr id="8" name="Imagen 1" descr="Logo Bolivia">
          <a:extLst>
            <a:ext uri="{FF2B5EF4-FFF2-40B4-BE49-F238E27FC236}">
              <a16:creationId xmlns=""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325" y="47626"/>
          <a:ext cx="622165"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314325</xdr:colOff>
      <xdr:row>0</xdr:row>
      <xdr:rowOff>47626</xdr:rowOff>
    </xdr:from>
    <xdr:to>
      <xdr:col>2</xdr:col>
      <xdr:colOff>60190</xdr:colOff>
      <xdr:row>1</xdr:row>
      <xdr:rowOff>180976</xdr:rowOff>
    </xdr:to>
    <xdr:pic>
      <xdr:nvPicPr>
        <xdr:cNvPr id="20" name="Imagen 1" descr="Logo Bolivia">
          <a:extLst>
            <a:ext uri="{FF2B5EF4-FFF2-40B4-BE49-F238E27FC236}">
              <a16:creationId xmlns:a16="http://schemas.microsoft.com/office/drawing/2014/main" xmlns="" id="{00000000-0008-0000-0400-000002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14325" y="47626"/>
          <a:ext cx="68884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0</xdr:colOff>
      <xdr:row>0</xdr:row>
      <xdr:rowOff>47625</xdr:rowOff>
    </xdr:from>
    <xdr:to>
      <xdr:col>7</xdr:col>
      <xdr:colOff>0</xdr:colOff>
      <xdr:row>1</xdr:row>
      <xdr:rowOff>619125</xdr:rowOff>
    </xdr:to>
    <xdr:pic>
      <xdr:nvPicPr>
        <xdr:cNvPr id="2" name="4 Imagen" descr="MMAyA ok.tif">
          <a:extLst>
            <a:ext uri="{FF2B5EF4-FFF2-40B4-BE49-F238E27FC236}">
              <a16:creationId xmlns:a16="http://schemas.microsoft.com/office/drawing/2014/main" xmlns=""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20025" y="47625"/>
          <a:ext cx="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4" name="6 Imagen" descr="MMAyA ok.tif">
          <a:extLst>
            <a:ext uri="{FF2B5EF4-FFF2-40B4-BE49-F238E27FC236}">
              <a16:creationId xmlns:a16="http://schemas.microsoft.com/office/drawing/2014/main" xmlns="" id="{00000000-0008-0000-05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20025" y="47625"/>
          <a:ext cx="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0</xdr:colOff>
      <xdr:row>0</xdr:row>
      <xdr:rowOff>0</xdr:rowOff>
    </xdr:from>
    <xdr:to>
      <xdr:col>6</xdr:col>
      <xdr:colOff>0</xdr:colOff>
      <xdr:row>1</xdr:row>
      <xdr:rowOff>352425</xdr:rowOff>
    </xdr:to>
    <xdr:pic>
      <xdr:nvPicPr>
        <xdr:cNvPr id="5" name="Picture 662" descr="Logo Bolivia">
          <a:extLst>
            <a:ext uri="{FF2B5EF4-FFF2-40B4-BE49-F238E27FC236}">
              <a16:creationId xmlns:a16="http://schemas.microsoft.com/office/drawing/2014/main" xmlns="" id="{00000000-0008-0000-05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14500" y="0"/>
          <a:ext cx="0"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85724</xdr:colOff>
      <xdr:row>0</xdr:row>
      <xdr:rowOff>0</xdr:rowOff>
    </xdr:from>
    <xdr:to>
      <xdr:col>2</xdr:col>
      <xdr:colOff>247649</xdr:colOff>
      <xdr:row>0</xdr:row>
      <xdr:rowOff>657225</xdr:rowOff>
    </xdr:to>
    <xdr:pic>
      <xdr:nvPicPr>
        <xdr:cNvPr id="6" name="Picture 664" descr="Logo Bolivia">
          <a:extLst>
            <a:ext uri="{FF2B5EF4-FFF2-40B4-BE49-F238E27FC236}">
              <a16:creationId xmlns:a16="http://schemas.microsoft.com/office/drawing/2014/main" xmlns="" id="{00000000-0008-0000-0500-000006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5724" y="0"/>
          <a:ext cx="10572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7" name="4 Imagen" descr="MMAyA ok.tif">
          <a:extLst>
            <a:ext uri="{FF2B5EF4-FFF2-40B4-BE49-F238E27FC236}">
              <a16:creationId xmlns:a16="http://schemas.microsoft.com/office/drawing/2014/main" xmlns=""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38725"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9" name="6 Imagen" descr="MMAyA ok.tif">
          <a:extLst>
            <a:ext uri="{FF2B5EF4-FFF2-40B4-BE49-F238E27FC236}">
              <a16:creationId xmlns:a16="http://schemas.microsoft.com/office/drawing/2014/main" xmlns="" id="{00000000-0008-0000-05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38725"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0</xdr:colOff>
      <xdr:row>0</xdr:row>
      <xdr:rowOff>0</xdr:rowOff>
    </xdr:from>
    <xdr:to>
      <xdr:col>6</xdr:col>
      <xdr:colOff>0</xdr:colOff>
      <xdr:row>1</xdr:row>
      <xdr:rowOff>352425</xdr:rowOff>
    </xdr:to>
    <xdr:pic>
      <xdr:nvPicPr>
        <xdr:cNvPr id="10" name="Picture 662" descr="Logo Bolivia">
          <a:extLst>
            <a:ext uri="{FF2B5EF4-FFF2-40B4-BE49-F238E27FC236}">
              <a16:creationId xmlns:a16="http://schemas.microsoft.com/office/drawing/2014/main" xmlns="" id="{00000000-0008-0000-05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48075" y="0"/>
          <a:ext cx="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676275</xdr:colOff>
      <xdr:row>0</xdr:row>
      <xdr:rowOff>114300</xdr:rowOff>
    </xdr:from>
    <xdr:to>
      <xdr:col>14</xdr:col>
      <xdr:colOff>662396</xdr:colOff>
      <xdr:row>1</xdr:row>
      <xdr:rowOff>95250</xdr:rowOff>
    </xdr:to>
    <xdr:pic>
      <xdr:nvPicPr>
        <xdr:cNvPr id="13" name="12 Imagen"/>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4039" b="18714"/>
        <a:stretch/>
      </xdr:blipFill>
      <xdr:spPr>
        <a:xfrm>
          <a:off x="10410825" y="114300"/>
          <a:ext cx="2119721" cy="704850"/>
        </a:xfrm>
        <a:prstGeom prst="rect">
          <a:avLst/>
        </a:prstGeom>
      </xdr:spPr>
    </xdr:pic>
    <xdr:clientData/>
  </xdr:twoCellAnchor>
  <xdr:twoCellAnchor>
    <xdr:from>
      <xdr:col>7</xdr:col>
      <xdr:colOff>0</xdr:colOff>
      <xdr:row>0</xdr:row>
      <xdr:rowOff>47625</xdr:rowOff>
    </xdr:from>
    <xdr:to>
      <xdr:col>7</xdr:col>
      <xdr:colOff>0</xdr:colOff>
      <xdr:row>1</xdr:row>
      <xdr:rowOff>619125</xdr:rowOff>
    </xdr:to>
    <xdr:pic>
      <xdr:nvPicPr>
        <xdr:cNvPr id="12" name="4 Imagen" descr="MMAyA ok.tif">
          <a:extLst>
            <a:ext uri="{FF2B5EF4-FFF2-40B4-BE49-F238E27FC236}">
              <a16:creationId xmlns=""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14" name="6 Imagen" descr="MMAyA ok.tif">
          <a:extLst>
            <a:ext uri="{FF2B5EF4-FFF2-40B4-BE49-F238E27FC236}">
              <a16:creationId xmlns=""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0</xdr:colOff>
      <xdr:row>0</xdr:row>
      <xdr:rowOff>0</xdr:rowOff>
    </xdr:from>
    <xdr:to>
      <xdr:col>6</xdr:col>
      <xdr:colOff>0</xdr:colOff>
      <xdr:row>1</xdr:row>
      <xdr:rowOff>352425</xdr:rowOff>
    </xdr:to>
    <xdr:pic>
      <xdr:nvPicPr>
        <xdr:cNvPr id="15" name="Picture 662" descr="Logo Bolivia">
          <a:extLst>
            <a:ext uri="{FF2B5EF4-FFF2-40B4-BE49-F238E27FC236}">
              <a16:creationId xmlns="" xmlns:a16="http://schemas.microsoft.com/office/drawing/2014/main" id="{00000000-0008-0000-05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33800" y="0"/>
          <a:ext cx="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17" name="4 Imagen" descr="MMAyA ok.tif">
          <a:extLst>
            <a:ext uri="{FF2B5EF4-FFF2-40B4-BE49-F238E27FC236}">
              <a16:creationId xmlns=""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18" name="6 Imagen" descr="MMAyA ok.tif">
          <a:extLst>
            <a:ext uri="{FF2B5EF4-FFF2-40B4-BE49-F238E27FC236}">
              <a16:creationId xmlns=""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0</xdr:colOff>
      <xdr:row>0</xdr:row>
      <xdr:rowOff>0</xdr:rowOff>
    </xdr:from>
    <xdr:to>
      <xdr:col>6</xdr:col>
      <xdr:colOff>0</xdr:colOff>
      <xdr:row>1</xdr:row>
      <xdr:rowOff>352425</xdr:rowOff>
    </xdr:to>
    <xdr:pic>
      <xdr:nvPicPr>
        <xdr:cNvPr id="19" name="Picture 662" descr="Logo Bolivia">
          <a:extLst>
            <a:ext uri="{FF2B5EF4-FFF2-40B4-BE49-F238E27FC236}">
              <a16:creationId xmlns="" xmlns:a16="http://schemas.microsoft.com/office/drawing/2014/main" id="{00000000-0008-0000-05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33800" y="0"/>
          <a:ext cx="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21" name="4 Imagen" descr="MMAyA ok.tif">
          <a:extLst>
            <a:ext uri="{FF2B5EF4-FFF2-40B4-BE49-F238E27FC236}">
              <a16:creationId xmlns=""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22" name="6 Imagen" descr="MMAyA ok.tif">
          <a:extLst>
            <a:ext uri="{FF2B5EF4-FFF2-40B4-BE49-F238E27FC236}">
              <a16:creationId xmlns=""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0</xdr:colOff>
      <xdr:row>0</xdr:row>
      <xdr:rowOff>0</xdr:rowOff>
    </xdr:from>
    <xdr:to>
      <xdr:col>6</xdr:col>
      <xdr:colOff>0</xdr:colOff>
      <xdr:row>1</xdr:row>
      <xdr:rowOff>352425</xdr:rowOff>
    </xdr:to>
    <xdr:pic>
      <xdr:nvPicPr>
        <xdr:cNvPr id="23" name="Picture 662" descr="Logo Bolivia">
          <a:extLst>
            <a:ext uri="{FF2B5EF4-FFF2-40B4-BE49-F238E27FC236}">
              <a16:creationId xmlns="" xmlns:a16="http://schemas.microsoft.com/office/drawing/2014/main" id="{00000000-0008-0000-05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33800" y="0"/>
          <a:ext cx="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25" name="4 Imagen" descr="MMAyA ok.tif">
          <a:extLst>
            <a:ext uri="{FF2B5EF4-FFF2-40B4-BE49-F238E27FC236}">
              <a16:creationId xmlns=""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26" name="6 Imagen" descr="MMAyA ok.tif">
          <a:extLst>
            <a:ext uri="{FF2B5EF4-FFF2-40B4-BE49-F238E27FC236}">
              <a16:creationId xmlns=""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0</xdr:colOff>
      <xdr:row>0</xdr:row>
      <xdr:rowOff>0</xdr:rowOff>
    </xdr:from>
    <xdr:to>
      <xdr:col>6</xdr:col>
      <xdr:colOff>0</xdr:colOff>
      <xdr:row>1</xdr:row>
      <xdr:rowOff>352425</xdr:rowOff>
    </xdr:to>
    <xdr:pic>
      <xdr:nvPicPr>
        <xdr:cNvPr id="27" name="Picture 662" descr="Logo Bolivia">
          <a:extLst>
            <a:ext uri="{FF2B5EF4-FFF2-40B4-BE49-F238E27FC236}">
              <a16:creationId xmlns="" xmlns:a16="http://schemas.microsoft.com/office/drawing/2014/main" id="{00000000-0008-0000-05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33800" y="0"/>
          <a:ext cx="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29" name="4 Imagen" descr="MMAyA ok.tif">
          <a:extLst>
            <a:ext uri="{FF2B5EF4-FFF2-40B4-BE49-F238E27FC236}">
              <a16:creationId xmlns=""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30" name="6 Imagen" descr="MMAyA ok.tif">
          <a:extLst>
            <a:ext uri="{FF2B5EF4-FFF2-40B4-BE49-F238E27FC236}">
              <a16:creationId xmlns=""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0</xdr:colOff>
      <xdr:row>0</xdr:row>
      <xdr:rowOff>0</xdr:rowOff>
    </xdr:from>
    <xdr:to>
      <xdr:col>6</xdr:col>
      <xdr:colOff>0</xdr:colOff>
      <xdr:row>1</xdr:row>
      <xdr:rowOff>352425</xdr:rowOff>
    </xdr:to>
    <xdr:pic>
      <xdr:nvPicPr>
        <xdr:cNvPr id="31" name="Picture 662" descr="Logo Bolivia">
          <a:extLst>
            <a:ext uri="{FF2B5EF4-FFF2-40B4-BE49-F238E27FC236}">
              <a16:creationId xmlns="" xmlns:a16="http://schemas.microsoft.com/office/drawing/2014/main" id="{00000000-0008-0000-05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33800" y="0"/>
          <a:ext cx="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33" name="4 Imagen" descr="MMAyA ok.tif">
          <a:extLst>
            <a:ext uri="{FF2B5EF4-FFF2-40B4-BE49-F238E27FC236}">
              <a16:creationId xmlns=""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34" name="6 Imagen" descr="MMAyA ok.tif">
          <a:extLst>
            <a:ext uri="{FF2B5EF4-FFF2-40B4-BE49-F238E27FC236}">
              <a16:creationId xmlns=""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0</xdr:colOff>
      <xdr:row>0</xdr:row>
      <xdr:rowOff>0</xdr:rowOff>
    </xdr:from>
    <xdr:to>
      <xdr:col>6</xdr:col>
      <xdr:colOff>0</xdr:colOff>
      <xdr:row>1</xdr:row>
      <xdr:rowOff>352425</xdr:rowOff>
    </xdr:to>
    <xdr:pic>
      <xdr:nvPicPr>
        <xdr:cNvPr id="35" name="Picture 662" descr="Logo Bolivia">
          <a:extLst>
            <a:ext uri="{FF2B5EF4-FFF2-40B4-BE49-F238E27FC236}">
              <a16:creationId xmlns="" xmlns:a16="http://schemas.microsoft.com/office/drawing/2014/main" id="{00000000-0008-0000-05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33800" y="0"/>
          <a:ext cx="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46" name="4 Imagen" descr="MMAyA ok.tif">
          <a:extLst>
            <a:ext uri="{FF2B5EF4-FFF2-40B4-BE49-F238E27FC236}">
              <a16:creationId xmlns=""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47" name="6 Imagen" descr="MMAyA ok.tif">
          <a:extLst>
            <a:ext uri="{FF2B5EF4-FFF2-40B4-BE49-F238E27FC236}">
              <a16:creationId xmlns=""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0</xdr:colOff>
      <xdr:row>0</xdr:row>
      <xdr:rowOff>0</xdr:rowOff>
    </xdr:from>
    <xdr:to>
      <xdr:col>6</xdr:col>
      <xdr:colOff>0</xdr:colOff>
      <xdr:row>1</xdr:row>
      <xdr:rowOff>352425</xdr:rowOff>
    </xdr:to>
    <xdr:pic>
      <xdr:nvPicPr>
        <xdr:cNvPr id="48" name="Picture 662" descr="Logo Bolivia">
          <a:extLst>
            <a:ext uri="{FF2B5EF4-FFF2-40B4-BE49-F238E27FC236}">
              <a16:creationId xmlns="" xmlns:a16="http://schemas.microsoft.com/office/drawing/2014/main" id="{00000000-0008-0000-05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33800" y="0"/>
          <a:ext cx="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50" name="4 Imagen" descr="MMAyA ok.tif">
          <a:extLst>
            <a:ext uri="{FF2B5EF4-FFF2-40B4-BE49-F238E27FC236}">
              <a16:creationId xmlns=""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51" name="6 Imagen" descr="MMAyA ok.tif">
          <a:extLst>
            <a:ext uri="{FF2B5EF4-FFF2-40B4-BE49-F238E27FC236}">
              <a16:creationId xmlns=""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0</xdr:colOff>
      <xdr:row>0</xdr:row>
      <xdr:rowOff>0</xdr:rowOff>
    </xdr:from>
    <xdr:to>
      <xdr:col>6</xdr:col>
      <xdr:colOff>0</xdr:colOff>
      <xdr:row>1</xdr:row>
      <xdr:rowOff>352425</xdr:rowOff>
    </xdr:to>
    <xdr:pic>
      <xdr:nvPicPr>
        <xdr:cNvPr id="52" name="Picture 662" descr="Logo Bolivia">
          <a:extLst>
            <a:ext uri="{FF2B5EF4-FFF2-40B4-BE49-F238E27FC236}">
              <a16:creationId xmlns="" xmlns:a16="http://schemas.microsoft.com/office/drawing/2014/main" id="{00000000-0008-0000-05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33800" y="0"/>
          <a:ext cx="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44" name="4 Imagen" descr="MMAyA ok.tif">
          <a:extLst>
            <a:ext uri="{FF2B5EF4-FFF2-40B4-BE49-F238E27FC236}">
              <a16:creationId xmlns=""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54" name="6 Imagen" descr="MMAyA ok.tif">
          <a:extLst>
            <a:ext uri="{FF2B5EF4-FFF2-40B4-BE49-F238E27FC236}">
              <a16:creationId xmlns=""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0</xdr:colOff>
      <xdr:row>0</xdr:row>
      <xdr:rowOff>0</xdr:rowOff>
    </xdr:from>
    <xdr:to>
      <xdr:col>6</xdr:col>
      <xdr:colOff>0</xdr:colOff>
      <xdr:row>1</xdr:row>
      <xdr:rowOff>352425</xdr:rowOff>
    </xdr:to>
    <xdr:pic>
      <xdr:nvPicPr>
        <xdr:cNvPr id="55" name="Picture 662" descr="Logo Bolivia">
          <a:extLst>
            <a:ext uri="{FF2B5EF4-FFF2-40B4-BE49-F238E27FC236}">
              <a16:creationId xmlns="" xmlns:a16="http://schemas.microsoft.com/office/drawing/2014/main" id="{00000000-0008-0000-05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33800" y="0"/>
          <a:ext cx="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57" name="4 Imagen" descr="MMAyA ok.tif">
          <a:extLst>
            <a:ext uri="{FF2B5EF4-FFF2-40B4-BE49-F238E27FC236}">
              <a16:creationId xmlns=""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0</xdr:colOff>
      <xdr:row>0</xdr:row>
      <xdr:rowOff>47625</xdr:rowOff>
    </xdr:from>
    <xdr:to>
      <xdr:col>7</xdr:col>
      <xdr:colOff>0</xdr:colOff>
      <xdr:row>1</xdr:row>
      <xdr:rowOff>619125</xdr:rowOff>
    </xdr:to>
    <xdr:pic>
      <xdr:nvPicPr>
        <xdr:cNvPr id="58" name="6 Imagen" descr="MMAyA ok.tif">
          <a:extLst>
            <a:ext uri="{FF2B5EF4-FFF2-40B4-BE49-F238E27FC236}">
              <a16:creationId xmlns=""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77100" y="47625"/>
          <a:ext cx="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0</xdr:colOff>
      <xdr:row>0</xdr:row>
      <xdr:rowOff>0</xdr:rowOff>
    </xdr:from>
    <xdr:to>
      <xdr:col>6</xdr:col>
      <xdr:colOff>0</xdr:colOff>
      <xdr:row>1</xdr:row>
      <xdr:rowOff>352425</xdr:rowOff>
    </xdr:to>
    <xdr:pic>
      <xdr:nvPicPr>
        <xdr:cNvPr id="59" name="Picture 662" descr="Logo Bolivia">
          <a:extLst>
            <a:ext uri="{FF2B5EF4-FFF2-40B4-BE49-F238E27FC236}">
              <a16:creationId xmlns="" xmlns:a16="http://schemas.microsoft.com/office/drawing/2014/main" id="{00000000-0008-0000-05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33800" y="0"/>
          <a:ext cx="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410695</xdr:colOff>
      <xdr:row>0</xdr:row>
      <xdr:rowOff>62192</xdr:rowOff>
    </xdr:from>
    <xdr:to>
      <xdr:col>2</xdr:col>
      <xdr:colOff>179293</xdr:colOff>
      <xdr:row>1</xdr:row>
      <xdr:rowOff>228600</xdr:rowOff>
    </xdr:to>
    <xdr:pic>
      <xdr:nvPicPr>
        <xdr:cNvPr id="49890" name="Imagen 1" descr="Logo Bolivia">
          <a:extLst>
            <a:ext uri="{FF2B5EF4-FFF2-40B4-BE49-F238E27FC236}">
              <a16:creationId xmlns:a16="http://schemas.microsoft.com/office/drawing/2014/main" xmlns="" id="{00000000-0008-0000-0600-0000E2C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0695" y="62192"/>
          <a:ext cx="844923" cy="4902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410695</xdr:colOff>
      <xdr:row>0</xdr:row>
      <xdr:rowOff>62192</xdr:rowOff>
    </xdr:from>
    <xdr:to>
      <xdr:col>2</xdr:col>
      <xdr:colOff>179293</xdr:colOff>
      <xdr:row>1</xdr:row>
      <xdr:rowOff>309842</xdr:rowOff>
    </xdr:to>
    <xdr:pic>
      <xdr:nvPicPr>
        <xdr:cNvPr id="4" name="Imagen 1" descr="Logo Bolivia">
          <a:extLst>
            <a:ext uri="{FF2B5EF4-FFF2-40B4-BE49-F238E27FC236}">
              <a16:creationId xmlns:a16="http://schemas.microsoft.com/office/drawing/2014/main" xmlns="" id="{00000000-0008-0000-0600-0000E2C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0695" y="62192"/>
          <a:ext cx="454398"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342900</xdr:colOff>
      <xdr:row>0</xdr:row>
      <xdr:rowOff>0</xdr:rowOff>
    </xdr:from>
    <xdr:to>
      <xdr:col>15</xdr:col>
      <xdr:colOff>633821</xdr:colOff>
      <xdr:row>1</xdr:row>
      <xdr:rowOff>371475</xdr:rowOff>
    </xdr:to>
    <xdr:pic>
      <xdr:nvPicPr>
        <xdr:cNvPr id="7" name="6 Imagen"/>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4039" b="18714"/>
        <a:stretch/>
      </xdr:blipFill>
      <xdr:spPr>
        <a:xfrm>
          <a:off x="9286875" y="0"/>
          <a:ext cx="2119721" cy="619125"/>
        </a:xfrm>
        <a:prstGeom prst="rect">
          <a:avLst/>
        </a:prstGeom>
      </xdr:spPr>
    </xdr:pic>
    <xdr:clientData/>
  </xdr:twoCellAnchor>
  <xdr:twoCellAnchor>
    <xdr:from>
      <xdr:col>0</xdr:col>
      <xdr:colOff>410695</xdr:colOff>
      <xdr:row>0</xdr:row>
      <xdr:rowOff>62192</xdr:rowOff>
    </xdr:from>
    <xdr:to>
      <xdr:col>2</xdr:col>
      <xdr:colOff>179293</xdr:colOff>
      <xdr:row>1</xdr:row>
      <xdr:rowOff>309842</xdr:rowOff>
    </xdr:to>
    <xdr:pic>
      <xdr:nvPicPr>
        <xdr:cNvPr id="5" name="Imagen 1" descr="Logo Bolivia">
          <a:extLst>
            <a:ext uri="{FF2B5EF4-FFF2-40B4-BE49-F238E27FC236}">
              <a16:creationId xmlns="" xmlns:a16="http://schemas.microsoft.com/office/drawing/2014/main" id="{00000000-0008-0000-0600-0000E2C2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10695" y="62192"/>
          <a:ext cx="844923"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314325</xdr:colOff>
      <xdr:row>0</xdr:row>
      <xdr:rowOff>38100</xdr:rowOff>
    </xdr:from>
    <xdr:to>
      <xdr:col>1</xdr:col>
      <xdr:colOff>466725</xdr:colOff>
      <xdr:row>1</xdr:row>
      <xdr:rowOff>47625</xdr:rowOff>
    </xdr:to>
    <xdr:pic>
      <xdr:nvPicPr>
        <xdr:cNvPr id="59555" name="Imagen 1" descr="Logo Bolivia">
          <a:extLst>
            <a:ext uri="{FF2B5EF4-FFF2-40B4-BE49-F238E27FC236}">
              <a16:creationId xmlns:a16="http://schemas.microsoft.com/office/drawing/2014/main" xmlns="" id="{00000000-0008-0000-0700-0000A3E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325" y="38100"/>
          <a:ext cx="5715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209551</xdr:colOff>
      <xdr:row>0</xdr:row>
      <xdr:rowOff>57150</xdr:rowOff>
    </xdr:from>
    <xdr:to>
      <xdr:col>15</xdr:col>
      <xdr:colOff>257176</xdr:colOff>
      <xdr:row>1</xdr:row>
      <xdr:rowOff>295275</xdr:rowOff>
    </xdr:to>
    <xdr:pic>
      <xdr:nvPicPr>
        <xdr:cNvPr id="7" name="6 Imagen"/>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4039" b="18714"/>
        <a:stretch/>
      </xdr:blipFill>
      <xdr:spPr>
        <a:xfrm>
          <a:off x="7991476" y="57150"/>
          <a:ext cx="2057400" cy="561975"/>
        </a:xfrm>
        <a:prstGeom prst="rect">
          <a:avLst/>
        </a:prstGeom>
      </xdr:spPr>
    </xdr:pic>
    <xdr:clientData/>
  </xdr:twoCellAnchor>
  <xdr:twoCellAnchor>
    <xdr:from>
      <xdr:col>0</xdr:col>
      <xdr:colOff>209550</xdr:colOff>
      <xdr:row>0</xdr:row>
      <xdr:rowOff>85725</xdr:rowOff>
    </xdr:from>
    <xdr:to>
      <xdr:col>2</xdr:col>
      <xdr:colOff>112667</xdr:colOff>
      <xdr:row>1</xdr:row>
      <xdr:rowOff>314325</xdr:rowOff>
    </xdr:to>
    <xdr:pic>
      <xdr:nvPicPr>
        <xdr:cNvPr id="8" name="Imagen 1" descr="Logo Bolivia">
          <a:extLst>
            <a:ext uri="{FF2B5EF4-FFF2-40B4-BE49-F238E27FC236}">
              <a16:creationId xmlns:a16="http://schemas.microsoft.com/office/drawing/2014/main" xmlns="" id="{00000000-0008-0000-0700-0000A3E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 y="85725"/>
          <a:ext cx="865142"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428625</xdr:colOff>
      <xdr:row>0</xdr:row>
      <xdr:rowOff>66675</xdr:rowOff>
    </xdr:from>
    <xdr:to>
      <xdr:col>1</xdr:col>
      <xdr:colOff>304800</xdr:colOff>
      <xdr:row>1</xdr:row>
      <xdr:rowOff>486485</xdr:rowOff>
    </xdr:to>
    <xdr:pic>
      <xdr:nvPicPr>
        <xdr:cNvPr id="7" name="Picture 325" descr="Logo Bolivia">
          <a:extLst>
            <a:ext uri="{FF2B5EF4-FFF2-40B4-BE49-F238E27FC236}">
              <a16:creationId xmlns:a16="http://schemas.microsoft.com/office/drawing/2014/main" xmlns="" id="{00000000-0008-0000-0800-0000E3C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625" y="66675"/>
          <a:ext cx="962025" cy="524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1047750</xdr:colOff>
      <xdr:row>0</xdr:row>
      <xdr:rowOff>66675</xdr:rowOff>
    </xdr:from>
    <xdr:to>
      <xdr:col>8</xdr:col>
      <xdr:colOff>1047750</xdr:colOff>
      <xdr:row>1</xdr:row>
      <xdr:rowOff>523875</xdr:rowOff>
    </xdr:to>
    <xdr:pic>
      <xdr:nvPicPr>
        <xdr:cNvPr id="9" name="8 Imagen"/>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4039" b="18714"/>
        <a:stretch/>
      </xdr:blipFill>
      <xdr:spPr>
        <a:xfrm>
          <a:off x="8324850" y="66675"/>
          <a:ext cx="2057400" cy="5619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Users\OSCAR%20AMURRIO\Desktop\2015_07_13_TOSCAR_JAV\Julio_Escritorio\2015_07_16_POA%202016\03_Material\00_Form%20POA2016\2015_11_09_Form_POA%202016_AJUSTADO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Matrices%20FODA%20Iterativo\Matriz%20Foda_PE244G%20PEGPM_resumen.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Matrices%20FODA%20Iterativo\Matriz%20Foda_PE244G%20PEGPM_resumen.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I:\FATIMA%20RUEDA\PPTO%202018%20COMP.%20RESTITUCION%20DE%20BOSQUES\Grupo_200-300_(TGN)%202018%20NUEVO%20FORMULARIO%20-%20Para%20carga%20al%20SIGEP.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 2"/>
      <sheetName val="FORM- 3"/>
      <sheetName val="FORM-4."/>
      <sheetName val="FORM-5."/>
      <sheetName val="FORM-6"/>
      <sheetName val="FORM- 7"/>
      <sheetName val="FORM-8"/>
      <sheetName val="FORM-9"/>
      <sheetName val="Resumen PPTO"/>
      <sheetName val="ProgrX_Obj_Gasto"/>
      <sheetName val="MEMORIA CALCULO Ejemp"/>
      <sheetName val="MAT_CONSULTORE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
      <sheetName val="DAFO 1"/>
      <sheetName val="DAFO 2"/>
      <sheetName val="DAFO 3"/>
      <sheetName val="CÁLCULOS"/>
      <sheetName val="sb"/>
    </sheetNames>
    <sheetDataSet>
      <sheetData sheetId="0"/>
      <sheetData sheetId="1"/>
      <sheetData sheetId="2"/>
      <sheetData sheetId="3">
        <row r="9">
          <cell r="BD9" t="str">
            <v>MF</v>
          </cell>
        </row>
        <row r="10">
          <cell r="BD10" t="str">
            <v>F</v>
          </cell>
        </row>
        <row r="11">
          <cell r="BD11" t="str">
            <v>M</v>
          </cell>
        </row>
        <row r="15">
          <cell r="BD15" t="str">
            <v>MD</v>
          </cell>
        </row>
        <row r="16">
          <cell r="BD16" t="str">
            <v>D</v>
          </cell>
        </row>
        <row r="17">
          <cell r="BD17" t="str">
            <v>M</v>
          </cell>
        </row>
        <row r="25">
          <cell r="BD25" t="str">
            <v>MF</v>
          </cell>
        </row>
        <row r="26">
          <cell r="BD26" t="str">
            <v>F</v>
          </cell>
        </row>
        <row r="27">
          <cell r="BD27" t="str">
            <v>M</v>
          </cell>
        </row>
        <row r="28">
          <cell r="BD28" t="str">
            <v>D</v>
          </cell>
        </row>
      </sheetData>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
      <sheetName val="DAFO 1"/>
      <sheetName val="DAFO 2"/>
      <sheetName val="DAFO 3"/>
      <sheetName val="CÁLCULOS"/>
      <sheetName val="sb"/>
    </sheetNames>
    <sheetDataSet>
      <sheetData sheetId="0"/>
      <sheetData sheetId="1"/>
      <sheetData sheetId="2"/>
      <sheetData sheetId="3">
        <row r="9">
          <cell r="BD9" t="str">
            <v>MF</v>
          </cell>
        </row>
        <row r="10">
          <cell r="BD10" t="str">
            <v>F</v>
          </cell>
        </row>
        <row r="11">
          <cell r="BD11" t="str">
            <v>M</v>
          </cell>
        </row>
        <row r="15">
          <cell r="BD15" t="str">
            <v>MD</v>
          </cell>
        </row>
        <row r="16">
          <cell r="BD16" t="str">
            <v>D</v>
          </cell>
        </row>
        <row r="17">
          <cell r="BD17" t="str">
            <v>M</v>
          </cell>
        </row>
        <row r="25">
          <cell r="BD25" t="str">
            <v>MF</v>
          </cell>
        </row>
        <row r="26">
          <cell r="BD26" t="str">
            <v>F</v>
          </cell>
        </row>
        <row r="27">
          <cell r="BD27" t="str">
            <v>M</v>
          </cell>
        </row>
        <row r="28">
          <cell r="BD28" t="str">
            <v>D</v>
          </cell>
        </row>
      </sheetData>
      <sheetData sheetId="4"/>
      <sheetData sheetId="5"/>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to 2018"/>
      <sheetName val="Anteproyecto vs Aprobado"/>
      <sheetName val="200"/>
      <sheetName val="300"/>
      <sheetName val="400 - 800"/>
      <sheetName val="CONSOLIDADO PLANTA EVENTUAL"/>
      <sheetName val="Eventuales"/>
      <sheetName val="Consultores"/>
      <sheetName val="NETEO FTS y ORG 2015"/>
      <sheetName val="Hoja1"/>
    </sheetNames>
    <sheetDataSet>
      <sheetData sheetId="0"/>
      <sheetData sheetId="1"/>
      <sheetData sheetId="2"/>
      <sheetData sheetId="3"/>
      <sheetData sheetId="4"/>
      <sheetData sheetId="5"/>
      <sheetData sheetId="6"/>
      <sheetData sheetId="7">
        <row r="112">
          <cell r="I112">
            <v>12</v>
          </cell>
        </row>
      </sheetData>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97"/>
  <sheetViews>
    <sheetView showGridLines="0" topLeftCell="F1" zoomScale="90" zoomScaleNormal="90" zoomScaleSheetLayoutView="85" workbookViewId="0">
      <selection activeCell="F1" sqref="F1:Z1"/>
    </sheetView>
  </sheetViews>
  <sheetFormatPr baseColWidth="10" defaultColWidth="11.42578125" defaultRowHeight="12.75" x14ac:dyDescent="0.2"/>
  <cols>
    <col min="1" max="1" width="1" style="105" customWidth="1"/>
    <col min="2" max="5" width="5" style="117" customWidth="1"/>
    <col min="6" max="6" width="6.85546875" style="117" customWidth="1"/>
    <col min="7" max="7" width="22.5703125" style="117" customWidth="1"/>
    <col min="8" max="9" width="5.85546875" style="117" customWidth="1"/>
    <col min="10" max="10" width="17.85546875" style="117" customWidth="1"/>
    <col min="11" max="11" width="16.7109375" style="117" customWidth="1"/>
    <col min="12" max="13" width="14.5703125" style="117" customWidth="1"/>
    <col min="14" max="15" width="13.42578125" style="117" customWidth="1"/>
    <col min="16" max="16" width="8.7109375" style="296" customWidth="1"/>
    <col min="17" max="17" width="4.140625" style="117" customWidth="1"/>
    <col min="18" max="18" width="16.7109375" style="117" customWidth="1"/>
    <col min="19" max="19" width="12.5703125" style="117" bestFit="1" customWidth="1"/>
    <col min="20" max="20" width="9.140625" style="117" bestFit="1" customWidth="1"/>
    <col min="21" max="21" width="12.5703125" style="117" bestFit="1" customWidth="1"/>
    <col min="22" max="24" width="3.28515625" style="117" customWidth="1"/>
    <col min="25" max="25" width="14.5703125" style="117" customWidth="1"/>
    <col min="26" max="26" width="5.85546875" style="117" customWidth="1"/>
    <col min="27" max="27" width="6.140625" style="117" customWidth="1"/>
    <col min="28" max="28" width="5.7109375" style="117" customWidth="1"/>
    <col min="29" max="29" width="6.28515625" style="117" customWidth="1"/>
    <col min="30" max="30" width="2.42578125" style="105" customWidth="1"/>
    <col min="31" max="31" width="14.140625" style="105" customWidth="1"/>
    <col min="32" max="16384" width="11.42578125" style="105"/>
  </cols>
  <sheetData>
    <row r="1" spans="1:34" ht="27" x14ac:dyDescent="0.2">
      <c r="A1" s="104"/>
      <c r="B1" s="105"/>
      <c r="C1" s="106"/>
      <c r="D1" s="106"/>
      <c r="E1" s="106"/>
      <c r="F1" s="687" t="s">
        <v>174</v>
      </c>
      <c r="G1" s="687"/>
      <c r="H1" s="687"/>
      <c r="I1" s="687"/>
      <c r="J1" s="687"/>
      <c r="K1" s="687"/>
      <c r="L1" s="687"/>
      <c r="M1" s="687"/>
      <c r="N1" s="687"/>
      <c r="O1" s="687"/>
      <c r="P1" s="687"/>
      <c r="Q1" s="687"/>
      <c r="R1" s="687"/>
      <c r="S1" s="687"/>
      <c r="T1" s="687"/>
      <c r="U1" s="687"/>
      <c r="V1" s="687"/>
      <c r="W1" s="687"/>
      <c r="X1" s="687"/>
      <c r="Y1" s="687"/>
      <c r="Z1" s="687"/>
      <c r="AA1" s="105"/>
      <c r="AB1" s="105"/>
      <c r="AC1" s="105"/>
      <c r="AD1" s="104"/>
    </row>
    <row r="2" spans="1:34" ht="25.5" thickBot="1" x14ac:dyDescent="0.35">
      <c r="B2" s="690" t="s">
        <v>71</v>
      </c>
      <c r="C2" s="690"/>
      <c r="D2" s="690"/>
      <c r="E2" s="690"/>
      <c r="F2" s="686" t="s">
        <v>184</v>
      </c>
      <c r="G2" s="686"/>
      <c r="H2" s="686"/>
      <c r="I2" s="686"/>
      <c r="J2" s="686"/>
      <c r="K2" s="686"/>
      <c r="L2" s="686"/>
      <c r="M2" s="686"/>
      <c r="N2" s="686"/>
      <c r="O2" s="686"/>
      <c r="P2" s="686"/>
      <c r="Q2" s="686"/>
      <c r="R2" s="686"/>
      <c r="S2" s="686"/>
      <c r="T2" s="686"/>
      <c r="U2" s="686"/>
      <c r="V2" s="686"/>
      <c r="W2" s="686"/>
      <c r="X2" s="686"/>
      <c r="Y2" s="686"/>
      <c r="Z2" s="686"/>
      <c r="AA2" s="107"/>
      <c r="AB2" s="107"/>
      <c r="AC2" s="107"/>
      <c r="AE2" s="108"/>
      <c r="AF2" s="108"/>
      <c r="AG2" s="108"/>
      <c r="AH2" s="108"/>
    </row>
    <row r="3" spans="1:34" ht="21" thickTop="1" x14ac:dyDescent="0.2">
      <c r="A3" s="109"/>
      <c r="B3" s="109"/>
      <c r="C3" s="109"/>
      <c r="D3" s="109"/>
      <c r="E3" s="109"/>
      <c r="F3" s="110"/>
      <c r="G3" s="111"/>
      <c r="H3" s="112"/>
      <c r="I3" s="110"/>
      <c r="J3" s="110"/>
      <c r="K3" s="106"/>
      <c r="L3" s="106"/>
      <c r="M3" s="106"/>
      <c r="N3" s="106"/>
      <c r="O3" s="106"/>
      <c r="P3" s="293"/>
      <c r="Q3" s="106"/>
      <c r="R3" s="106"/>
      <c r="S3" s="106"/>
      <c r="T3" s="106"/>
      <c r="U3" s="106"/>
      <c r="V3" s="106"/>
      <c r="W3" s="106"/>
      <c r="X3" s="106"/>
      <c r="Y3" s="105"/>
      <c r="Z3" s="105"/>
      <c r="AA3" s="105"/>
      <c r="AB3" s="105"/>
      <c r="AC3" s="105"/>
      <c r="AD3" s="109"/>
    </row>
    <row r="4" spans="1:34" ht="15" x14ac:dyDescent="0.2">
      <c r="A4" s="113"/>
      <c r="B4" s="661" t="s">
        <v>175</v>
      </c>
      <c r="C4" s="662"/>
      <c r="D4" s="662"/>
      <c r="E4" s="662"/>
      <c r="F4" s="662"/>
      <c r="G4" s="662"/>
      <c r="H4" s="283">
        <v>312</v>
      </c>
      <c r="I4" s="284"/>
      <c r="J4" s="684" t="s">
        <v>230</v>
      </c>
      <c r="K4" s="684"/>
      <c r="L4" s="684"/>
      <c r="M4" s="684"/>
      <c r="N4" s="684"/>
      <c r="O4" s="684"/>
      <c r="P4" s="684"/>
      <c r="Q4" s="684"/>
      <c r="R4" s="684"/>
      <c r="S4" s="684"/>
      <c r="T4" s="684"/>
      <c r="U4" s="684"/>
      <c r="V4" s="684"/>
      <c r="W4" s="684"/>
      <c r="X4" s="685"/>
      <c r="Y4" s="663" t="s">
        <v>54</v>
      </c>
      <c r="Z4" s="664"/>
      <c r="AA4" s="683">
        <v>2018</v>
      </c>
      <c r="AB4" s="684"/>
      <c r="AC4" s="685"/>
      <c r="AD4" s="113"/>
    </row>
    <row r="5" spans="1:34" ht="15" x14ac:dyDescent="0.2">
      <c r="A5" s="113"/>
      <c r="B5" s="661" t="s">
        <v>190</v>
      </c>
      <c r="C5" s="662"/>
      <c r="D5" s="662"/>
      <c r="E5" s="662"/>
      <c r="F5" s="662"/>
      <c r="G5" s="662"/>
      <c r="H5" s="284"/>
      <c r="I5" s="284"/>
      <c r="J5" s="284"/>
      <c r="K5" s="284"/>
      <c r="L5" s="284"/>
      <c r="M5" s="284"/>
      <c r="N5" s="284"/>
      <c r="O5" s="284"/>
      <c r="P5" s="294"/>
      <c r="Q5" s="284"/>
      <c r="R5" s="284"/>
      <c r="S5" s="284"/>
      <c r="T5" s="284"/>
      <c r="U5" s="114"/>
      <c r="V5" s="114"/>
      <c r="W5" s="114"/>
      <c r="X5" s="114"/>
      <c r="Y5" s="285"/>
      <c r="Z5" s="285"/>
      <c r="AA5" s="115"/>
      <c r="AB5" s="115"/>
      <c r="AC5" s="116"/>
      <c r="AD5" s="113"/>
    </row>
    <row r="6" spans="1:34" ht="30" customHeight="1" x14ac:dyDescent="0.2">
      <c r="A6" s="113"/>
      <c r="B6" s="661" t="s">
        <v>176</v>
      </c>
      <c r="C6" s="662"/>
      <c r="D6" s="662"/>
      <c r="E6" s="662"/>
      <c r="F6" s="662"/>
      <c r="G6" s="701" t="s">
        <v>245</v>
      </c>
      <c r="H6" s="701"/>
      <c r="I6" s="701"/>
      <c r="J6" s="701"/>
      <c r="K6" s="701"/>
      <c r="L6" s="701"/>
      <c r="M6" s="701"/>
      <c r="N6" s="701"/>
      <c r="O6" s="701"/>
      <c r="P6" s="701"/>
      <c r="Q6" s="701"/>
      <c r="R6" s="701"/>
      <c r="S6" s="701"/>
      <c r="T6" s="701"/>
      <c r="U6" s="701"/>
      <c r="V6" s="701"/>
      <c r="W6" s="701"/>
      <c r="X6" s="701"/>
      <c r="Y6" s="701"/>
      <c r="Z6" s="701"/>
      <c r="AA6" s="701"/>
      <c r="AB6" s="701"/>
      <c r="AC6" s="702"/>
      <c r="AD6" s="113"/>
    </row>
    <row r="7" spans="1:34" ht="30" customHeight="1" x14ac:dyDescent="0.2">
      <c r="A7" s="113"/>
      <c r="B7" s="661" t="s">
        <v>177</v>
      </c>
      <c r="C7" s="662"/>
      <c r="D7" s="662"/>
      <c r="E7" s="662"/>
      <c r="F7" s="662"/>
      <c r="G7" s="701" t="s">
        <v>246</v>
      </c>
      <c r="H7" s="701"/>
      <c r="I7" s="701"/>
      <c r="J7" s="701"/>
      <c r="K7" s="701"/>
      <c r="L7" s="701"/>
      <c r="M7" s="701"/>
      <c r="N7" s="701"/>
      <c r="O7" s="701"/>
      <c r="P7" s="701"/>
      <c r="Q7" s="701"/>
      <c r="R7" s="701"/>
      <c r="S7" s="701"/>
      <c r="T7" s="701"/>
      <c r="U7" s="701"/>
      <c r="V7" s="701"/>
      <c r="W7" s="701"/>
      <c r="X7" s="701"/>
      <c r="Y7" s="701"/>
      <c r="Z7" s="701"/>
      <c r="AA7" s="701"/>
      <c r="AB7" s="701"/>
      <c r="AC7" s="702"/>
      <c r="AD7" s="113"/>
    </row>
    <row r="8" spans="1:34" ht="14.25" x14ac:dyDescent="0.2">
      <c r="A8" s="113"/>
      <c r="B8" s="128"/>
      <c r="C8" s="128"/>
      <c r="D8" s="128"/>
      <c r="E8" s="128"/>
      <c r="F8" s="128"/>
      <c r="G8" s="128"/>
      <c r="H8" s="128"/>
      <c r="I8" s="128"/>
      <c r="J8" s="128"/>
      <c r="K8" s="128"/>
      <c r="L8" s="128"/>
      <c r="M8" s="128"/>
      <c r="N8" s="128"/>
      <c r="O8" s="128"/>
      <c r="P8" s="295"/>
      <c r="Q8" s="128"/>
      <c r="R8" s="128"/>
      <c r="S8" s="128"/>
      <c r="T8" s="128"/>
      <c r="U8" s="128"/>
      <c r="V8" s="128"/>
      <c r="W8" s="128"/>
      <c r="X8" s="128"/>
      <c r="Y8" s="128"/>
      <c r="Z8" s="128"/>
      <c r="AA8" s="128"/>
      <c r="AB8" s="128"/>
      <c r="AC8" s="128"/>
      <c r="AD8" s="113"/>
    </row>
    <row r="9" spans="1:34" s="119" customFormat="1" ht="27" customHeight="1" thickBot="1" x14ac:dyDescent="0.25">
      <c r="A9" s="118"/>
      <c r="B9" s="670" t="s">
        <v>185</v>
      </c>
      <c r="C9" s="665"/>
      <c r="D9" s="665"/>
      <c r="E9" s="665"/>
      <c r="F9" s="665" t="s">
        <v>187</v>
      </c>
      <c r="G9" s="665"/>
      <c r="H9" s="692" t="s">
        <v>186</v>
      </c>
      <c r="I9" s="693"/>
      <c r="J9" s="694"/>
      <c r="K9" s="665" t="s">
        <v>55</v>
      </c>
      <c r="L9" s="680" t="s">
        <v>1710</v>
      </c>
      <c r="M9" s="681"/>
      <c r="N9" s="681"/>
      <c r="O9" s="682"/>
      <c r="P9" s="680" t="s">
        <v>189</v>
      </c>
      <c r="Q9" s="681"/>
      <c r="R9" s="681"/>
      <c r="S9" s="681"/>
      <c r="T9" s="681"/>
      <c r="U9" s="682"/>
      <c r="V9" s="692" t="s">
        <v>102</v>
      </c>
      <c r="W9" s="693"/>
      <c r="X9" s="693"/>
      <c r="Y9" s="694"/>
      <c r="Z9" s="665" t="s">
        <v>95</v>
      </c>
      <c r="AA9" s="665"/>
      <c r="AB9" s="665"/>
      <c r="AC9" s="666"/>
      <c r="AD9" s="118"/>
    </row>
    <row r="10" spans="1:34" s="119" customFormat="1" ht="33.75" customHeight="1" thickBot="1" x14ac:dyDescent="0.25">
      <c r="A10" s="118"/>
      <c r="B10" s="669" t="s">
        <v>97</v>
      </c>
      <c r="C10" s="667"/>
      <c r="D10" s="667"/>
      <c r="E10" s="667"/>
      <c r="F10" s="667"/>
      <c r="G10" s="667"/>
      <c r="H10" s="695"/>
      <c r="I10" s="696"/>
      <c r="J10" s="697"/>
      <c r="K10" s="667"/>
      <c r="L10" s="674" t="s">
        <v>172</v>
      </c>
      <c r="M10" s="674" t="s">
        <v>173</v>
      </c>
      <c r="N10" s="286" t="s">
        <v>56</v>
      </c>
      <c r="O10" s="286" t="s">
        <v>57</v>
      </c>
      <c r="P10" s="676" t="s">
        <v>98</v>
      </c>
      <c r="Q10" s="677"/>
      <c r="R10" s="674" t="s">
        <v>16</v>
      </c>
      <c r="S10" s="671" t="s">
        <v>96</v>
      </c>
      <c r="T10" s="672"/>
      <c r="U10" s="673"/>
      <c r="V10" s="695"/>
      <c r="W10" s="696"/>
      <c r="X10" s="696"/>
      <c r="Y10" s="697"/>
      <c r="Z10" s="667"/>
      <c r="AA10" s="667"/>
      <c r="AB10" s="667"/>
      <c r="AC10" s="668"/>
      <c r="AD10" s="118"/>
    </row>
    <row r="11" spans="1:34" s="119" customFormat="1" ht="30" x14ac:dyDescent="0.2">
      <c r="A11" s="118"/>
      <c r="B11" s="287" t="s">
        <v>39</v>
      </c>
      <c r="C11" s="288" t="s">
        <v>170</v>
      </c>
      <c r="D11" s="288" t="s">
        <v>171</v>
      </c>
      <c r="E11" s="288" t="s">
        <v>38</v>
      </c>
      <c r="F11" s="288" t="s">
        <v>100</v>
      </c>
      <c r="G11" s="288" t="s">
        <v>16</v>
      </c>
      <c r="H11" s="674" t="s">
        <v>99</v>
      </c>
      <c r="I11" s="674"/>
      <c r="J11" s="288" t="s">
        <v>16</v>
      </c>
      <c r="K11" s="288" t="s">
        <v>188</v>
      </c>
      <c r="L11" s="698"/>
      <c r="M11" s="698"/>
      <c r="N11" s="288">
        <v>2017</v>
      </c>
      <c r="O11" s="288">
        <v>2018</v>
      </c>
      <c r="P11" s="678"/>
      <c r="Q11" s="679"/>
      <c r="R11" s="675"/>
      <c r="S11" s="288" t="s">
        <v>58</v>
      </c>
      <c r="T11" s="288" t="s">
        <v>59</v>
      </c>
      <c r="U11" s="288" t="s">
        <v>60</v>
      </c>
      <c r="V11" s="676" t="s">
        <v>101</v>
      </c>
      <c r="W11" s="691"/>
      <c r="X11" s="677"/>
      <c r="Y11" s="288" t="s">
        <v>16</v>
      </c>
      <c r="Z11" s="288" t="s">
        <v>61</v>
      </c>
      <c r="AA11" s="288" t="s">
        <v>62</v>
      </c>
      <c r="AB11" s="288" t="s">
        <v>63</v>
      </c>
      <c r="AC11" s="289" t="s">
        <v>64</v>
      </c>
      <c r="AD11" s="118"/>
    </row>
    <row r="12" spans="1:34" ht="199.5" x14ac:dyDescent="0.2">
      <c r="A12" s="113"/>
      <c r="B12" s="121">
        <v>6</v>
      </c>
      <c r="C12" s="121">
        <v>3</v>
      </c>
      <c r="D12" s="121">
        <v>155</v>
      </c>
      <c r="E12" s="121">
        <v>1</v>
      </c>
      <c r="F12" s="121" t="s">
        <v>247</v>
      </c>
      <c r="G12" s="121" t="s">
        <v>248</v>
      </c>
      <c r="H12" s="121" t="s">
        <v>249</v>
      </c>
      <c r="I12" s="121">
        <v>1</v>
      </c>
      <c r="J12" s="121" t="s">
        <v>250</v>
      </c>
      <c r="K12" s="125" t="s">
        <v>251</v>
      </c>
      <c r="L12" s="121" t="s">
        <v>252</v>
      </c>
      <c r="M12" s="121" t="s">
        <v>253</v>
      </c>
      <c r="N12" s="125" t="s">
        <v>254</v>
      </c>
      <c r="O12" s="125" t="s">
        <v>251</v>
      </c>
      <c r="P12" s="122" t="s">
        <v>1693</v>
      </c>
      <c r="Q12" s="123"/>
      <c r="R12" s="127" t="s">
        <v>1695</v>
      </c>
      <c r="S12" s="280">
        <v>9848290.0999999996</v>
      </c>
      <c r="T12" s="124"/>
      <c r="U12" s="280">
        <f>S12+T12</f>
        <v>9848290.0999999996</v>
      </c>
      <c r="V12" s="127">
        <v>19</v>
      </c>
      <c r="W12" s="127">
        <v>1</v>
      </c>
      <c r="X12" s="127">
        <v>8</v>
      </c>
      <c r="Y12" s="127" t="s">
        <v>1698</v>
      </c>
      <c r="Z12" s="281">
        <v>0.25</v>
      </c>
      <c r="AA12" s="281">
        <v>0.5</v>
      </c>
      <c r="AB12" s="281">
        <v>0.75</v>
      </c>
      <c r="AC12" s="281">
        <v>1</v>
      </c>
      <c r="AD12" s="113"/>
      <c r="AE12" s="120"/>
    </row>
    <row r="13" spans="1:34" ht="228" x14ac:dyDescent="0.2">
      <c r="A13" s="113"/>
      <c r="B13" s="121">
        <v>6</v>
      </c>
      <c r="C13" s="121">
        <v>5</v>
      </c>
      <c r="D13" s="121">
        <v>164</v>
      </c>
      <c r="E13" s="121">
        <v>1</v>
      </c>
      <c r="F13" s="121" t="s">
        <v>255</v>
      </c>
      <c r="G13" s="121" t="s">
        <v>256</v>
      </c>
      <c r="H13" s="121" t="s">
        <v>249</v>
      </c>
      <c r="I13" s="121">
        <v>2</v>
      </c>
      <c r="J13" s="121" t="s">
        <v>257</v>
      </c>
      <c r="K13" s="121" t="s">
        <v>258</v>
      </c>
      <c r="L13" s="121" t="s">
        <v>259</v>
      </c>
      <c r="M13" s="121" t="s">
        <v>1198</v>
      </c>
      <c r="N13" s="121"/>
      <c r="O13" s="121" t="s">
        <v>258</v>
      </c>
      <c r="P13" s="122" t="s">
        <v>1694</v>
      </c>
      <c r="Q13" s="123"/>
      <c r="R13" s="127" t="s">
        <v>1696</v>
      </c>
      <c r="S13" s="280">
        <v>1815983.9</v>
      </c>
      <c r="T13" s="124"/>
      <c r="U13" s="280">
        <f t="shared" ref="U13:U24" si="0">S13+T13</f>
        <v>1815983.9</v>
      </c>
      <c r="V13" s="127">
        <v>19</v>
      </c>
      <c r="W13" s="127">
        <v>1</v>
      </c>
      <c r="X13" s="127">
        <v>8</v>
      </c>
      <c r="Y13" s="127" t="s">
        <v>1698</v>
      </c>
      <c r="Z13" s="281">
        <v>0.25</v>
      </c>
      <c r="AA13" s="281">
        <v>0.5</v>
      </c>
      <c r="AB13" s="281">
        <v>0.75</v>
      </c>
      <c r="AC13" s="281">
        <v>1</v>
      </c>
      <c r="AD13" s="113"/>
      <c r="AE13" s="120"/>
    </row>
    <row r="14" spans="1:34" ht="171" x14ac:dyDescent="0.2">
      <c r="A14" s="113"/>
      <c r="B14" s="122">
        <v>6</v>
      </c>
      <c r="C14" s="122">
        <v>5</v>
      </c>
      <c r="D14" s="122">
        <v>166</v>
      </c>
      <c r="E14" s="122">
        <v>1</v>
      </c>
      <c r="F14" s="122" t="s">
        <v>260</v>
      </c>
      <c r="G14" s="122" t="s">
        <v>261</v>
      </c>
      <c r="H14" s="122" t="s">
        <v>249</v>
      </c>
      <c r="I14" s="122">
        <v>3</v>
      </c>
      <c r="J14" s="122" t="s">
        <v>262</v>
      </c>
      <c r="K14" s="122" t="s">
        <v>263</v>
      </c>
      <c r="L14" s="122" t="s">
        <v>264</v>
      </c>
      <c r="M14" s="122" t="s">
        <v>265</v>
      </c>
      <c r="N14" s="122" t="s">
        <v>266</v>
      </c>
      <c r="O14" s="122" t="s">
        <v>263</v>
      </c>
      <c r="P14" s="122" t="s">
        <v>1694</v>
      </c>
      <c r="Q14" s="123"/>
      <c r="R14" s="127" t="s">
        <v>1696</v>
      </c>
      <c r="S14" s="280">
        <v>2826906.5</v>
      </c>
      <c r="T14" s="124"/>
      <c r="U14" s="280">
        <f t="shared" si="0"/>
        <v>2826906.5</v>
      </c>
      <c r="V14" s="127">
        <v>19</v>
      </c>
      <c r="W14" s="127">
        <v>1</v>
      </c>
      <c r="X14" s="127">
        <v>8</v>
      </c>
      <c r="Y14" s="127" t="s">
        <v>1698</v>
      </c>
      <c r="Z14" s="281">
        <v>0.25</v>
      </c>
      <c r="AA14" s="281">
        <v>0.5</v>
      </c>
      <c r="AB14" s="281">
        <v>0.75</v>
      </c>
      <c r="AC14" s="281">
        <v>1</v>
      </c>
      <c r="AD14" s="113"/>
      <c r="AE14" s="120"/>
    </row>
    <row r="15" spans="1:34" ht="327.75" x14ac:dyDescent="0.2">
      <c r="A15" s="113"/>
      <c r="B15" s="122">
        <v>6</v>
      </c>
      <c r="C15" s="122">
        <v>5</v>
      </c>
      <c r="D15" s="122">
        <v>166</v>
      </c>
      <c r="E15" s="122">
        <v>1</v>
      </c>
      <c r="F15" s="122" t="s">
        <v>267</v>
      </c>
      <c r="G15" s="122" t="s">
        <v>268</v>
      </c>
      <c r="H15" s="122" t="s">
        <v>249</v>
      </c>
      <c r="I15" s="122">
        <v>4</v>
      </c>
      <c r="J15" s="122" t="s">
        <v>269</v>
      </c>
      <c r="K15" s="122" t="s">
        <v>270</v>
      </c>
      <c r="L15" s="122" t="s">
        <v>271</v>
      </c>
      <c r="M15" s="122" t="s">
        <v>334</v>
      </c>
      <c r="N15" s="122" t="s">
        <v>272</v>
      </c>
      <c r="O15" s="122" t="s">
        <v>270</v>
      </c>
      <c r="P15" s="122">
        <v>33</v>
      </c>
      <c r="Q15" s="123"/>
      <c r="R15" s="127" t="s">
        <v>1697</v>
      </c>
      <c r="S15" s="280">
        <v>17527662.900000002</v>
      </c>
      <c r="T15" s="124"/>
      <c r="U15" s="280">
        <f t="shared" si="0"/>
        <v>17527662.900000002</v>
      </c>
      <c r="V15" s="127">
        <v>19</v>
      </c>
      <c r="W15" s="127">
        <v>1</v>
      </c>
      <c r="X15" s="127">
        <v>8</v>
      </c>
      <c r="Y15" s="127" t="s">
        <v>1698</v>
      </c>
      <c r="Z15" s="281">
        <v>0.25</v>
      </c>
      <c r="AA15" s="281">
        <v>0.5</v>
      </c>
      <c r="AB15" s="281">
        <v>0.75</v>
      </c>
      <c r="AC15" s="281">
        <v>1</v>
      </c>
      <c r="AD15" s="113"/>
      <c r="AE15" s="120"/>
    </row>
    <row r="16" spans="1:34" ht="213.75" x14ac:dyDescent="0.2">
      <c r="A16" s="113"/>
      <c r="B16" s="121">
        <v>6</v>
      </c>
      <c r="C16" s="121">
        <v>5</v>
      </c>
      <c r="D16" s="121">
        <v>166</v>
      </c>
      <c r="E16" s="121">
        <v>1</v>
      </c>
      <c r="F16" s="121" t="s">
        <v>267</v>
      </c>
      <c r="G16" s="121" t="s">
        <v>256</v>
      </c>
      <c r="H16" s="121" t="s">
        <v>249</v>
      </c>
      <c r="I16" s="121">
        <v>5</v>
      </c>
      <c r="J16" s="121" t="s">
        <v>273</v>
      </c>
      <c r="K16" s="125" t="s">
        <v>274</v>
      </c>
      <c r="L16" s="121" t="s">
        <v>275</v>
      </c>
      <c r="M16" s="121" t="s">
        <v>253</v>
      </c>
      <c r="N16" s="125" t="s">
        <v>276</v>
      </c>
      <c r="O16" s="125" t="s">
        <v>829</v>
      </c>
      <c r="P16" s="122" t="s">
        <v>1694</v>
      </c>
      <c r="Q16" s="123"/>
      <c r="R16" s="127" t="s">
        <v>1696</v>
      </c>
      <c r="S16" s="280">
        <v>6887295.5999999996</v>
      </c>
      <c r="T16" s="124"/>
      <c r="U16" s="280">
        <f t="shared" si="0"/>
        <v>6887295.5999999996</v>
      </c>
      <c r="V16" s="127">
        <v>19</v>
      </c>
      <c r="W16" s="127">
        <v>1</v>
      </c>
      <c r="X16" s="127">
        <v>8</v>
      </c>
      <c r="Y16" s="127" t="s">
        <v>1698</v>
      </c>
      <c r="Z16" s="281">
        <v>0.25</v>
      </c>
      <c r="AA16" s="281">
        <v>0.5</v>
      </c>
      <c r="AB16" s="281">
        <v>0.75</v>
      </c>
      <c r="AC16" s="281">
        <v>1</v>
      </c>
      <c r="AD16" s="113"/>
      <c r="AE16" s="120"/>
    </row>
    <row r="17" spans="1:31" ht="213.75" x14ac:dyDescent="0.2">
      <c r="A17" s="113"/>
      <c r="B17" s="121">
        <v>9</v>
      </c>
      <c r="C17" s="121">
        <v>5</v>
      </c>
      <c r="D17" s="121">
        <v>260</v>
      </c>
      <c r="E17" s="121">
        <v>1</v>
      </c>
      <c r="F17" s="121" t="s">
        <v>255</v>
      </c>
      <c r="G17" s="121" t="s">
        <v>256</v>
      </c>
      <c r="H17" s="121" t="s">
        <v>249</v>
      </c>
      <c r="I17" s="121">
        <v>6</v>
      </c>
      <c r="J17" s="121" t="s">
        <v>277</v>
      </c>
      <c r="K17" s="125" t="s">
        <v>278</v>
      </c>
      <c r="L17" s="121" t="s">
        <v>1199</v>
      </c>
      <c r="M17" s="121" t="s">
        <v>1199</v>
      </c>
      <c r="N17" s="125" t="s">
        <v>280</v>
      </c>
      <c r="O17" s="125" t="s">
        <v>278</v>
      </c>
      <c r="P17" s="122" t="s">
        <v>1694</v>
      </c>
      <c r="Q17" s="123"/>
      <c r="R17" s="127" t="s">
        <v>1696</v>
      </c>
      <c r="S17" s="280">
        <v>1935823.9</v>
      </c>
      <c r="T17" s="124"/>
      <c r="U17" s="280">
        <f t="shared" si="0"/>
        <v>1935823.9</v>
      </c>
      <c r="V17" s="127">
        <v>19</v>
      </c>
      <c r="W17" s="127">
        <v>1</v>
      </c>
      <c r="X17" s="127">
        <v>8</v>
      </c>
      <c r="Y17" s="127" t="s">
        <v>1698</v>
      </c>
      <c r="Z17" s="281">
        <v>0.25</v>
      </c>
      <c r="AA17" s="281">
        <v>0.5</v>
      </c>
      <c r="AB17" s="281">
        <v>0.75</v>
      </c>
      <c r="AC17" s="281">
        <v>1</v>
      </c>
      <c r="AD17" s="113"/>
      <c r="AE17" s="120"/>
    </row>
    <row r="18" spans="1:31" ht="213.75" x14ac:dyDescent="0.2">
      <c r="A18" s="113"/>
      <c r="B18" s="121">
        <v>9</v>
      </c>
      <c r="C18" s="121">
        <v>6</v>
      </c>
      <c r="D18" s="121">
        <v>262</v>
      </c>
      <c r="E18" s="121">
        <v>1</v>
      </c>
      <c r="F18" s="121" t="s">
        <v>281</v>
      </c>
      <c r="G18" s="121" t="s">
        <v>248</v>
      </c>
      <c r="H18" s="121" t="s">
        <v>249</v>
      </c>
      <c r="I18" s="121">
        <v>7</v>
      </c>
      <c r="J18" s="121" t="s">
        <v>282</v>
      </c>
      <c r="K18" s="125" t="s">
        <v>283</v>
      </c>
      <c r="L18" s="121" t="s">
        <v>284</v>
      </c>
      <c r="M18" s="121" t="s">
        <v>1200</v>
      </c>
      <c r="N18" s="125" t="s">
        <v>285</v>
      </c>
      <c r="O18" s="125" t="s">
        <v>283</v>
      </c>
      <c r="P18" s="122">
        <v>33</v>
      </c>
      <c r="Q18" s="123"/>
      <c r="R18" s="127" t="s">
        <v>1697</v>
      </c>
      <c r="S18" s="280">
        <v>4780271.7</v>
      </c>
      <c r="T18" s="124"/>
      <c r="U18" s="280">
        <f t="shared" si="0"/>
        <v>4780271.7</v>
      </c>
      <c r="V18" s="127">
        <v>19</v>
      </c>
      <c r="W18" s="127">
        <v>1</v>
      </c>
      <c r="X18" s="127">
        <v>8</v>
      </c>
      <c r="Y18" s="127" t="s">
        <v>1698</v>
      </c>
      <c r="Z18" s="281">
        <v>0.25</v>
      </c>
      <c r="AA18" s="281">
        <v>0.5</v>
      </c>
      <c r="AB18" s="281">
        <v>0.75</v>
      </c>
      <c r="AC18" s="281">
        <v>1</v>
      </c>
      <c r="AD18" s="113"/>
      <c r="AE18" s="120"/>
    </row>
    <row r="19" spans="1:31" ht="171" x14ac:dyDescent="0.2">
      <c r="A19" s="113"/>
      <c r="B19" s="121">
        <v>9</v>
      </c>
      <c r="C19" s="121">
        <v>6</v>
      </c>
      <c r="D19" s="121">
        <v>263</v>
      </c>
      <c r="E19" s="121">
        <v>1</v>
      </c>
      <c r="F19" s="121" t="s">
        <v>255</v>
      </c>
      <c r="G19" s="121" t="s">
        <v>286</v>
      </c>
      <c r="H19" s="121" t="s">
        <v>249</v>
      </c>
      <c r="I19" s="121">
        <v>8</v>
      </c>
      <c r="J19" s="121" t="s">
        <v>287</v>
      </c>
      <c r="K19" s="121" t="s">
        <v>896</v>
      </c>
      <c r="L19" s="121" t="s">
        <v>1197</v>
      </c>
      <c r="M19" s="121" t="s">
        <v>1201</v>
      </c>
      <c r="N19" s="121" t="s">
        <v>897</v>
      </c>
      <c r="O19" s="121" t="s">
        <v>896</v>
      </c>
      <c r="P19" s="122" t="s">
        <v>1693</v>
      </c>
      <c r="Q19" s="123"/>
      <c r="R19" s="127" t="s">
        <v>1695</v>
      </c>
      <c r="S19" s="280">
        <v>6422184.2999999998</v>
      </c>
      <c r="T19" s="124"/>
      <c r="U19" s="280">
        <f t="shared" si="0"/>
        <v>6422184.2999999998</v>
      </c>
      <c r="V19" s="127">
        <v>19</v>
      </c>
      <c r="W19" s="127">
        <v>1</v>
      </c>
      <c r="X19" s="127">
        <v>8</v>
      </c>
      <c r="Y19" s="127" t="s">
        <v>1698</v>
      </c>
      <c r="Z19" s="281">
        <v>0.25</v>
      </c>
      <c r="AA19" s="281">
        <v>0.5</v>
      </c>
      <c r="AB19" s="281">
        <v>0.75</v>
      </c>
      <c r="AC19" s="281">
        <v>1</v>
      </c>
      <c r="AD19" s="113"/>
      <c r="AE19" s="120"/>
    </row>
    <row r="20" spans="1:31" ht="171" x14ac:dyDescent="0.2">
      <c r="A20" s="113"/>
      <c r="B20" s="121">
        <v>11</v>
      </c>
      <c r="C20" s="121">
        <v>1</v>
      </c>
      <c r="D20" s="121">
        <v>298</v>
      </c>
      <c r="E20" s="121">
        <v>1</v>
      </c>
      <c r="F20" s="121" t="s">
        <v>288</v>
      </c>
      <c r="G20" s="126" t="s">
        <v>289</v>
      </c>
      <c r="H20" s="122" t="s">
        <v>290</v>
      </c>
      <c r="I20" s="122">
        <v>9</v>
      </c>
      <c r="J20" s="122" t="s">
        <v>1709</v>
      </c>
      <c r="K20" s="122" t="s">
        <v>1660</v>
      </c>
      <c r="L20" s="122" t="s">
        <v>1661</v>
      </c>
      <c r="M20" s="122" t="s">
        <v>1708</v>
      </c>
      <c r="N20" s="122" t="s">
        <v>1030</v>
      </c>
      <c r="O20" s="122" t="s">
        <v>1660</v>
      </c>
      <c r="P20" s="122">
        <v>33</v>
      </c>
      <c r="Q20" s="123"/>
      <c r="R20" s="127" t="s">
        <v>1697</v>
      </c>
      <c r="S20" s="280">
        <v>4249130.4000000004</v>
      </c>
      <c r="T20" s="124"/>
      <c r="U20" s="280">
        <f t="shared" si="0"/>
        <v>4249130.4000000004</v>
      </c>
      <c r="V20" s="127">
        <v>19</v>
      </c>
      <c r="W20" s="127">
        <v>1</v>
      </c>
      <c r="X20" s="127">
        <v>8</v>
      </c>
      <c r="Y20" s="127" t="s">
        <v>1698</v>
      </c>
      <c r="Z20" s="281">
        <v>0.25</v>
      </c>
      <c r="AA20" s="281">
        <v>0.5</v>
      </c>
      <c r="AB20" s="281">
        <v>0.75</v>
      </c>
      <c r="AC20" s="281">
        <v>1</v>
      </c>
      <c r="AD20" s="113"/>
      <c r="AE20" s="120"/>
    </row>
    <row r="21" spans="1:31" ht="171" x14ac:dyDescent="0.2">
      <c r="A21" s="113"/>
      <c r="B21" s="121">
        <v>11</v>
      </c>
      <c r="C21" s="121">
        <v>1</v>
      </c>
      <c r="D21" s="121">
        <v>298</v>
      </c>
      <c r="E21" s="121">
        <v>1</v>
      </c>
      <c r="F21" s="121" t="s">
        <v>291</v>
      </c>
      <c r="G21" s="126" t="s">
        <v>292</v>
      </c>
      <c r="H21" s="122" t="s">
        <v>249</v>
      </c>
      <c r="I21" s="122">
        <v>10</v>
      </c>
      <c r="J21" s="122" t="s">
        <v>293</v>
      </c>
      <c r="K21" s="127" t="s">
        <v>294</v>
      </c>
      <c r="L21" s="127" t="s">
        <v>1216</v>
      </c>
      <c r="M21" s="127" t="s">
        <v>1216</v>
      </c>
      <c r="N21" s="126" t="s">
        <v>1215</v>
      </c>
      <c r="O21" s="127" t="s">
        <v>1214</v>
      </c>
      <c r="P21" s="122">
        <v>33</v>
      </c>
      <c r="Q21" s="123"/>
      <c r="R21" s="127" t="s">
        <v>1697</v>
      </c>
      <c r="S21" s="280">
        <v>1062282.6000000001</v>
      </c>
      <c r="T21" s="124"/>
      <c r="U21" s="280">
        <f t="shared" si="0"/>
        <v>1062282.6000000001</v>
      </c>
      <c r="V21" s="127">
        <v>19</v>
      </c>
      <c r="W21" s="127">
        <v>1</v>
      </c>
      <c r="X21" s="127">
        <v>8</v>
      </c>
      <c r="Y21" s="127" t="s">
        <v>1698</v>
      </c>
      <c r="Z21" s="281">
        <v>0.25</v>
      </c>
      <c r="AA21" s="281">
        <v>0.5</v>
      </c>
      <c r="AB21" s="281">
        <v>0.75</v>
      </c>
      <c r="AC21" s="281">
        <v>1</v>
      </c>
      <c r="AD21" s="113"/>
      <c r="AE21" s="120"/>
    </row>
    <row r="22" spans="1:31" ht="213.75" x14ac:dyDescent="0.2">
      <c r="A22" s="113"/>
      <c r="B22" s="121">
        <v>11</v>
      </c>
      <c r="C22" s="121">
        <v>1</v>
      </c>
      <c r="D22" s="121">
        <v>299</v>
      </c>
      <c r="E22" s="121">
        <v>6</v>
      </c>
      <c r="F22" s="121" t="s">
        <v>298</v>
      </c>
      <c r="G22" s="126" t="s">
        <v>299</v>
      </c>
      <c r="H22" s="122" t="s">
        <v>249</v>
      </c>
      <c r="I22" s="122">
        <v>11</v>
      </c>
      <c r="J22" s="122" t="s">
        <v>300</v>
      </c>
      <c r="K22" s="282" t="s">
        <v>1206</v>
      </c>
      <c r="L22" s="126" t="s">
        <v>1213</v>
      </c>
      <c r="M22" s="126" t="s">
        <v>1207</v>
      </c>
      <c r="N22" s="126" t="s">
        <v>1208</v>
      </c>
      <c r="O22" s="121" t="s">
        <v>1206</v>
      </c>
      <c r="P22" s="122">
        <v>33</v>
      </c>
      <c r="Q22" s="123"/>
      <c r="R22" s="127" t="s">
        <v>1697</v>
      </c>
      <c r="S22" s="280">
        <v>1593423.9</v>
      </c>
      <c r="T22" s="124"/>
      <c r="U22" s="280">
        <f t="shared" si="0"/>
        <v>1593423.9</v>
      </c>
      <c r="V22" s="127">
        <v>19</v>
      </c>
      <c r="W22" s="127">
        <v>1</v>
      </c>
      <c r="X22" s="127">
        <v>8</v>
      </c>
      <c r="Y22" s="127" t="s">
        <v>1698</v>
      </c>
      <c r="Z22" s="281">
        <v>0.25</v>
      </c>
      <c r="AA22" s="281">
        <v>0.5</v>
      </c>
      <c r="AB22" s="281">
        <v>0.75</v>
      </c>
      <c r="AC22" s="281">
        <v>1</v>
      </c>
      <c r="AD22" s="113"/>
      <c r="AE22" s="120"/>
    </row>
    <row r="23" spans="1:31" ht="156.75" x14ac:dyDescent="0.2">
      <c r="A23" s="113"/>
      <c r="B23" s="121">
        <v>11</v>
      </c>
      <c r="C23" s="121">
        <v>1</v>
      </c>
      <c r="D23" s="121">
        <v>301</v>
      </c>
      <c r="E23" s="121">
        <v>1</v>
      </c>
      <c r="F23" s="121" t="s">
        <v>298</v>
      </c>
      <c r="G23" s="126" t="s">
        <v>301</v>
      </c>
      <c r="H23" s="122" t="s">
        <v>249</v>
      </c>
      <c r="I23" s="122">
        <v>12</v>
      </c>
      <c r="J23" s="122" t="s">
        <v>305</v>
      </c>
      <c r="K23" s="127" t="s">
        <v>1202</v>
      </c>
      <c r="L23" s="127" t="s">
        <v>1205</v>
      </c>
      <c r="M23" s="127" t="s">
        <v>1204</v>
      </c>
      <c r="N23" s="127" t="s">
        <v>1203</v>
      </c>
      <c r="O23" s="127" t="s">
        <v>1202</v>
      </c>
      <c r="P23" s="122">
        <v>33</v>
      </c>
      <c r="Q23" s="123"/>
      <c r="R23" s="127" t="s">
        <v>1697</v>
      </c>
      <c r="S23" s="280">
        <v>1062282.6000000001</v>
      </c>
      <c r="T23" s="124"/>
      <c r="U23" s="280">
        <f t="shared" si="0"/>
        <v>1062282.6000000001</v>
      </c>
      <c r="V23" s="127">
        <v>19</v>
      </c>
      <c r="W23" s="127">
        <v>1</v>
      </c>
      <c r="X23" s="127">
        <v>8</v>
      </c>
      <c r="Y23" s="127" t="s">
        <v>1698</v>
      </c>
      <c r="Z23" s="281">
        <v>0.25</v>
      </c>
      <c r="AA23" s="281">
        <v>0.5</v>
      </c>
      <c r="AB23" s="281">
        <v>0.75</v>
      </c>
      <c r="AC23" s="281">
        <v>1</v>
      </c>
      <c r="AD23" s="113"/>
      <c r="AE23" s="120"/>
    </row>
    <row r="24" spans="1:31" ht="199.5" x14ac:dyDescent="0.2">
      <c r="A24" s="113"/>
      <c r="B24" s="121">
        <v>11</v>
      </c>
      <c r="C24" s="121">
        <v>1</v>
      </c>
      <c r="D24" s="121">
        <v>302</v>
      </c>
      <c r="E24" s="121">
        <v>2</v>
      </c>
      <c r="F24" s="121" t="s">
        <v>298</v>
      </c>
      <c r="G24" s="126" t="s">
        <v>301</v>
      </c>
      <c r="H24" s="122" t="s">
        <v>249</v>
      </c>
      <c r="I24" s="122">
        <v>13</v>
      </c>
      <c r="J24" s="122" t="s">
        <v>302</v>
      </c>
      <c r="K24" s="127" t="s">
        <v>1209</v>
      </c>
      <c r="L24" s="127" t="s">
        <v>1210</v>
      </c>
      <c r="M24" s="127" t="s">
        <v>1211</v>
      </c>
      <c r="N24" s="127" t="s">
        <v>1212</v>
      </c>
      <c r="O24" s="127" t="s">
        <v>1209</v>
      </c>
      <c r="P24" s="122">
        <v>33</v>
      </c>
      <c r="Q24" s="123"/>
      <c r="R24" s="127" t="s">
        <v>1697</v>
      </c>
      <c r="S24" s="280">
        <v>1062282.6000000001</v>
      </c>
      <c r="T24" s="124"/>
      <c r="U24" s="280">
        <f t="shared" si="0"/>
        <v>1062282.6000000001</v>
      </c>
      <c r="V24" s="127">
        <v>19</v>
      </c>
      <c r="W24" s="127">
        <v>1</v>
      </c>
      <c r="X24" s="127">
        <v>8</v>
      </c>
      <c r="Y24" s="127" t="s">
        <v>1698</v>
      </c>
      <c r="Z24" s="281">
        <v>0.25</v>
      </c>
      <c r="AA24" s="281">
        <v>0.5</v>
      </c>
      <c r="AB24" s="281">
        <v>0.75</v>
      </c>
      <c r="AC24" s="281">
        <v>1</v>
      </c>
      <c r="AD24" s="113"/>
    </row>
    <row r="25" spans="1:31" ht="14.25" x14ac:dyDescent="0.2">
      <c r="A25" s="113"/>
      <c r="B25" s="699" t="s">
        <v>229</v>
      </c>
      <c r="C25" s="699"/>
      <c r="D25" s="699"/>
      <c r="E25" s="699"/>
      <c r="F25" s="699"/>
      <c r="G25" s="699"/>
      <c r="H25" s="699"/>
      <c r="I25" s="699"/>
      <c r="J25" s="699"/>
      <c r="K25" s="699"/>
      <c r="L25" s="699"/>
      <c r="M25" s="699"/>
      <c r="N25" s="699"/>
      <c r="O25" s="699"/>
      <c r="P25" s="699"/>
      <c r="Q25" s="699"/>
      <c r="R25" s="699"/>
      <c r="S25" s="699"/>
      <c r="T25" s="699"/>
      <c r="U25" s="699"/>
      <c r="V25" s="699"/>
      <c r="W25" s="699"/>
      <c r="X25" s="699"/>
      <c r="Y25" s="699"/>
      <c r="Z25" s="699"/>
      <c r="AA25" s="699"/>
      <c r="AB25" s="699"/>
      <c r="AC25" s="699"/>
      <c r="AD25" s="113"/>
    </row>
    <row r="26" spans="1:31" ht="14.25" x14ac:dyDescent="0.2">
      <c r="A26" s="113"/>
      <c r="B26" s="128"/>
      <c r="C26" s="128"/>
      <c r="D26" s="128"/>
      <c r="E26" s="128"/>
      <c r="F26" s="128"/>
      <c r="G26" s="128"/>
      <c r="H26" s="128"/>
      <c r="I26" s="128"/>
      <c r="J26" s="128"/>
      <c r="K26" s="128"/>
      <c r="L26" s="128"/>
      <c r="M26" s="128"/>
      <c r="N26" s="128"/>
      <c r="O26" s="128"/>
      <c r="P26" s="295"/>
      <c r="Q26" s="128"/>
      <c r="R26" s="128"/>
      <c r="S26" s="128"/>
      <c r="T26" s="128"/>
      <c r="U26" s="128"/>
      <c r="V26" s="128"/>
      <c r="W26" s="128"/>
      <c r="X26" s="128"/>
      <c r="Y26" s="128"/>
      <c r="Z26" s="128"/>
      <c r="AA26" s="128"/>
      <c r="AB26" s="128"/>
      <c r="AC26" s="128"/>
      <c r="AD26" s="113"/>
    </row>
    <row r="27" spans="1:31" ht="15" x14ac:dyDescent="0.2">
      <c r="A27" s="113"/>
      <c r="B27" s="688" t="s">
        <v>41</v>
      </c>
      <c r="C27" s="689"/>
      <c r="D27" s="689"/>
      <c r="E27" s="689"/>
      <c r="F27" s="689"/>
      <c r="G27" s="706" t="s">
        <v>3</v>
      </c>
      <c r="H27" s="707"/>
      <c r="I27" s="707"/>
      <c r="J27" s="707"/>
      <c r="K27" s="707"/>
      <c r="L27" s="708"/>
      <c r="M27" s="710" t="s">
        <v>4</v>
      </c>
      <c r="N27" s="711"/>
      <c r="O27" s="711"/>
      <c r="P27" s="711"/>
      <c r="Q27" s="711"/>
      <c r="R27" s="712"/>
      <c r="S27" s="713" t="s">
        <v>5</v>
      </c>
      <c r="T27" s="714"/>
      <c r="U27" s="714"/>
      <c r="V27" s="714"/>
      <c r="W27" s="714"/>
      <c r="X27" s="714"/>
      <c r="Y27" s="714"/>
      <c r="Z27" s="714"/>
      <c r="AA27" s="714"/>
      <c r="AB27" s="714"/>
      <c r="AC27" s="714"/>
      <c r="AD27" s="113"/>
    </row>
    <row r="28" spans="1:31" ht="121.5" customHeight="1" x14ac:dyDescent="0.2">
      <c r="A28" s="113"/>
      <c r="B28" s="703" t="s">
        <v>65</v>
      </c>
      <c r="C28" s="703"/>
      <c r="D28" s="703"/>
      <c r="E28" s="703"/>
      <c r="F28" s="703"/>
      <c r="G28" s="709" t="s">
        <v>233</v>
      </c>
      <c r="H28" s="709"/>
      <c r="I28" s="709"/>
      <c r="J28" s="709"/>
      <c r="K28" s="709"/>
      <c r="L28" s="709"/>
      <c r="M28" s="709" t="s">
        <v>234</v>
      </c>
      <c r="N28" s="709"/>
      <c r="O28" s="709"/>
      <c r="P28" s="709"/>
      <c r="Q28" s="709"/>
      <c r="R28" s="709"/>
      <c r="S28" s="700"/>
      <c r="T28" s="700"/>
      <c r="U28" s="700"/>
      <c r="V28" s="700"/>
      <c r="W28" s="700"/>
      <c r="X28" s="700"/>
      <c r="Y28" s="700"/>
      <c r="Z28" s="700"/>
      <c r="AA28" s="700"/>
      <c r="AB28" s="700"/>
      <c r="AC28" s="700"/>
      <c r="AD28" s="113"/>
    </row>
    <row r="29" spans="1:31" ht="121.5" customHeight="1" x14ac:dyDescent="0.2">
      <c r="A29" s="113"/>
      <c r="B29" s="703" t="s">
        <v>232</v>
      </c>
      <c r="C29" s="703"/>
      <c r="D29" s="703"/>
      <c r="E29" s="703"/>
      <c r="F29" s="703"/>
      <c r="G29" s="709" t="s">
        <v>235</v>
      </c>
      <c r="H29" s="709"/>
      <c r="I29" s="709"/>
      <c r="J29" s="709"/>
      <c r="K29" s="709"/>
      <c r="L29" s="709"/>
      <c r="M29" s="709" t="s">
        <v>236</v>
      </c>
      <c r="N29" s="709"/>
      <c r="O29" s="709"/>
      <c r="P29" s="709"/>
      <c r="Q29" s="709"/>
      <c r="R29" s="709"/>
      <c r="S29" s="700"/>
      <c r="T29" s="700"/>
      <c r="U29" s="700"/>
      <c r="V29" s="700"/>
      <c r="W29" s="700"/>
      <c r="X29" s="700"/>
      <c r="Y29" s="700"/>
      <c r="Z29" s="700"/>
      <c r="AA29" s="700"/>
      <c r="AB29" s="700"/>
      <c r="AC29" s="700"/>
      <c r="AD29" s="113"/>
    </row>
    <row r="30" spans="1:31" ht="121.5" customHeight="1" x14ac:dyDescent="0.2">
      <c r="A30" s="113"/>
      <c r="B30" s="703"/>
      <c r="C30" s="703"/>
      <c r="D30" s="703"/>
      <c r="E30" s="703"/>
      <c r="F30" s="703"/>
      <c r="G30" s="709" t="s">
        <v>237</v>
      </c>
      <c r="H30" s="709"/>
      <c r="I30" s="709"/>
      <c r="J30" s="709"/>
      <c r="K30" s="709"/>
      <c r="L30" s="709"/>
      <c r="M30" s="709" t="s">
        <v>238</v>
      </c>
      <c r="N30" s="709"/>
      <c r="O30" s="709"/>
      <c r="P30" s="709"/>
      <c r="Q30" s="709"/>
      <c r="R30" s="709"/>
      <c r="S30" s="700"/>
      <c r="T30" s="700"/>
      <c r="U30" s="700"/>
      <c r="V30" s="700"/>
      <c r="W30" s="700"/>
      <c r="X30" s="700"/>
      <c r="Y30" s="700"/>
      <c r="Z30" s="700"/>
      <c r="AA30" s="700"/>
      <c r="AB30" s="700"/>
      <c r="AC30" s="700"/>
      <c r="AD30" s="113"/>
    </row>
    <row r="31" spans="1:31" ht="121.5" customHeight="1" x14ac:dyDescent="0.2">
      <c r="A31" s="113"/>
      <c r="B31" s="703"/>
      <c r="C31" s="703"/>
      <c r="D31" s="703"/>
      <c r="E31" s="703"/>
      <c r="F31" s="703"/>
      <c r="G31" s="709" t="s">
        <v>239</v>
      </c>
      <c r="H31" s="709"/>
      <c r="I31" s="709"/>
      <c r="J31" s="709"/>
      <c r="K31" s="709"/>
      <c r="L31" s="709"/>
      <c r="M31" s="709" t="s">
        <v>240</v>
      </c>
      <c r="N31" s="709"/>
      <c r="O31" s="709"/>
      <c r="P31" s="709"/>
      <c r="Q31" s="709"/>
      <c r="R31" s="709"/>
      <c r="S31" s="700"/>
      <c r="T31" s="700"/>
      <c r="U31" s="700"/>
      <c r="V31" s="700"/>
      <c r="W31" s="700"/>
      <c r="X31" s="700"/>
      <c r="Y31" s="700"/>
      <c r="Z31" s="700"/>
      <c r="AA31" s="700"/>
      <c r="AB31" s="700"/>
      <c r="AC31" s="700"/>
      <c r="AD31" s="113"/>
    </row>
    <row r="32" spans="1:31" ht="121.5" customHeight="1" x14ac:dyDescent="0.2">
      <c r="A32" s="113"/>
      <c r="B32" s="703"/>
      <c r="C32" s="703"/>
      <c r="D32" s="703"/>
      <c r="E32" s="703"/>
      <c r="F32" s="703"/>
      <c r="G32" s="709" t="s">
        <v>241</v>
      </c>
      <c r="H32" s="709"/>
      <c r="I32" s="709"/>
      <c r="J32" s="709"/>
      <c r="K32" s="709"/>
      <c r="L32" s="709"/>
      <c r="M32" s="709" t="s">
        <v>242</v>
      </c>
      <c r="N32" s="709"/>
      <c r="O32" s="709"/>
      <c r="P32" s="709"/>
      <c r="Q32" s="709"/>
      <c r="R32" s="709"/>
      <c r="S32" s="700"/>
      <c r="T32" s="700"/>
      <c r="U32" s="700"/>
      <c r="V32" s="700"/>
      <c r="W32" s="700"/>
      <c r="X32" s="700"/>
      <c r="Y32" s="700"/>
      <c r="Z32" s="700"/>
      <c r="AA32" s="700"/>
      <c r="AB32" s="700"/>
      <c r="AC32" s="700"/>
      <c r="AD32" s="113"/>
    </row>
    <row r="33" spans="1:30" ht="121.5" customHeight="1" x14ac:dyDescent="0.2">
      <c r="A33" s="113"/>
      <c r="B33" s="703" t="s">
        <v>66</v>
      </c>
      <c r="C33" s="703"/>
      <c r="D33" s="703"/>
      <c r="E33" s="703"/>
      <c r="F33" s="703"/>
      <c r="G33" s="709" t="s">
        <v>243</v>
      </c>
      <c r="H33" s="709"/>
      <c r="I33" s="709"/>
      <c r="J33" s="709"/>
      <c r="K33" s="709"/>
      <c r="L33" s="709"/>
      <c r="M33" s="709" t="s">
        <v>244</v>
      </c>
      <c r="N33" s="709"/>
      <c r="O33" s="709"/>
      <c r="P33" s="709"/>
      <c r="Q33" s="709"/>
      <c r="R33" s="709"/>
      <c r="S33" s="700"/>
      <c r="T33" s="700"/>
      <c r="U33" s="700"/>
      <c r="V33" s="700"/>
      <c r="W33" s="700"/>
      <c r="X33" s="700"/>
      <c r="Y33" s="700"/>
      <c r="Z33" s="700"/>
      <c r="AA33" s="700"/>
      <c r="AB33" s="700"/>
      <c r="AC33" s="700"/>
      <c r="AD33" s="113"/>
    </row>
    <row r="34" spans="1:30" ht="39.75" customHeight="1" x14ac:dyDescent="0.2">
      <c r="A34" s="113"/>
      <c r="B34" s="128"/>
      <c r="C34" s="128"/>
      <c r="D34" s="128"/>
      <c r="E34" s="128"/>
      <c r="F34" s="128"/>
      <c r="G34" s="128"/>
      <c r="H34" s="128"/>
      <c r="I34" s="128"/>
      <c r="J34" s="128"/>
      <c r="K34" s="128"/>
      <c r="L34" s="128"/>
      <c r="M34" s="128"/>
      <c r="N34" s="128"/>
      <c r="O34" s="128"/>
      <c r="P34" s="128"/>
      <c r="Q34" s="128"/>
      <c r="R34" s="128"/>
      <c r="S34" s="128"/>
      <c r="T34" s="128"/>
      <c r="U34" s="128"/>
      <c r="V34" s="128"/>
      <c r="W34" s="128"/>
      <c r="X34" s="128"/>
      <c r="Y34" s="704" t="s">
        <v>1707</v>
      </c>
      <c r="Z34" s="704"/>
      <c r="AA34" s="704"/>
      <c r="AB34" s="704"/>
      <c r="AC34" s="705"/>
      <c r="AD34" s="113"/>
    </row>
    <row r="35" spans="1:30" ht="14.25" x14ac:dyDescent="0.2">
      <c r="A35" s="113"/>
      <c r="B35" s="128"/>
      <c r="C35" s="128"/>
      <c r="D35" s="128"/>
      <c r="E35" s="128"/>
      <c r="F35" s="128"/>
      <c r="G35" s="128"/>
      <c r="H35" s="128"/>
      <c r="I35" s="128"/>
      <c r="J35" s="128"/>
      <c r="K35" s="128"/>
      <c r="L35" s="128"/>
      <c r="M35" s="128"/>
      <c r="N35" s="128"/>
      <c r="O35" s="128"/>
      <c r="P35" s="295"/>
      <c r="Q35" s="128"/>
      <c r="R35" s="128"/>
      <c r="S35" s="128"/>
      <c r="T35" s="128"/>
      <c r="U35" s="128"/>
      <c r="V35" s="128"/>
      <c r="W35" s="128"/>
      <c r="X35" s="128"/>
      <c r="Y35" s="128"/>
      <c r="Z35" s="128"/>
      <c r="AA35" s="128"/>
      <c r="AB35" s="128"/>
      <c r="AC35" s="128"/>
      <c r="AD35" s="113"/>
    </row>
    <row r="36" spans="1:30" ht="14.25" x14ac:dyDescent="0.2">
      <c r="A36" s="113"/>
      <c r="B36" s="128"/>
      <c r="C36" s="128"/>
      <c r="D36" s="128"/>
      <c r="E36" s="128"/>
      <c r="F36" s="128"/>
      <c r="G36" s="128"/>
      <c r="H36" s="128"/>
      <c r="I36" s="128"/>
      <c r="J36" s="128"/>
      <c r="K36" s="128"/>
      <c r="L36" s="128"/>
      <c r="M36" s="128"/>
      <c r="N36" s="128"/>
      <c r="O36" s="128"/>
      <c r="P36" s="295"/>
      <c r="Q36" s="128"/>
      <c r="R36" s="128"/>
      <c r="S36" s="128"/>
      <c r="T36" s="128"/>
      <c r="U36" s="128"/>
      <c r="V36" s="128"/>
      <c r="W36" s="128"/>
      <c r="X36" s="128"/>
      <c r="Y36" s="128"/>
      <c r="Z36" s="128"/>
      <c r="AA36" s="128"/>
      <c r="AB36" s="128"/>
      <c r="AC36" s="128"/>
      <c r="AD36" s="113"/>
    </row>
    <row r="37" spans="1:30" ht="14.25" x14ac:dyDescent="0.2">
      <c r="A37" s="113"/>
      <c r="B37" s="128"/>
      <c r="C37" s="128"/>
      <c r="D37" s="128"/>
      <c r="E37" s="128"/>
      <c r="F37" s="128"/>
      <c r="G37" s="128"/>
      <c r="H37" s="128"/>
      <c r="I37" s="128"/>
      <c r="J37" s="128"/>
      <c r="K37" s="128"/>
      <c r="L37" s="128"/>
      <c r="M37" s="128"/>
      <c r="N37" s="128"/>
      <c r="O37" s="128"/>
      <c r="P37" s="295"/>
      <c r="Q37" s="128"/>
      <c r="R37" s="128"/>
      <c r="S37" s="128"/>
      <c r="T37" s="128"/>
      <c r="U37" s="128"/>
      <c r="V37" s="128"/>
      <c r="W37" s="128"/>
      <c r="X37" s="128"/>
      <c r="Y37" s="128"/>
      <c r="Z37" s="128"/>
      <c r="AA37" s="128"/>
      <c r="AB37" s="128"/>
      <c r="AC37" s="128"/>
      <c r="AD37" s="113"/>
    </row>
    <row r="38" spans="1:30" ht="14.25" x14ac:dyDescent="0.2">
      <c r="A38" s="113"/>
      <c r="B38" s="128"/>
      <c r="C38" s="128"/>
      <c r="D38" s="128"/>
      <c r="E38" s="128"/>
      <c r="F38" s="128"/>
      <c r="G38" s="128"/>
      <c r="H38" s="128"/>
      <c r="I38" s="128"/>
      <c r="J38" s="128"/>
      <c r="K38" s="128"/>
      <c r="L38" s="128"/>
      <c r="M38" s="128"/>
      <c r="N38" s="128"/>
      <c r="O38" s="128"/>
      <c r="P38" s="295"/>
      <c r="Q38" s="128"/>
      <c r="R38" s="128"/>
      <c r="S38" s="128"/>
      <c r="T38" s="128"/>
      <c r="U38" s="128"/>
      <c r="V38" s="128"/>
      <c r="W38" s="128"/>
      <c r="X38" s="128"/>
      <c r="Y38" s="128"/>
      <c r="Z38" s="128"/>
      <c r="AA38" s="128"/>
      <c r="AB38" s="128"/>
      <c r="AC38" s="128"/>
      <c r="AD38" s="113"/>
    </row>
    <row r="39" spans="1:30" ht="14.25" x14ac:dyDescent="0.2">
      <c r="A39" s="113" t="s">
        <v>67</v>
      </c>
      <c r="B39" s="128" t="s">
        <v>68</v>
      </c>
      <c r="C39" s="128"/>
      <c r="D39" s="128"/>
      <c r="E39" s="128"/>
      <c r="F39" s="128"/>
      <c r="G39" s="128"/>
      <c r="H39" s="128"/>
      <c r="I39" s="128"/>
      <c r="J39" s="128"/>
      <c r="K39" s="128"/>
      <c r="L39" s="128"/>
      <c r="M39" s="128"/>
      <c r="N39" s="128"/>
      <c r="O39" s="128"/>
      <c r="P39" s="295"/>
      <c r="Q39" s="128"/>
      <c r="R39" s="128"/>
      <c r="S39" s="128"/>
      <c r="T39" s="128"/>
      <c r="U39" s="128"/>
      <c r="V39" s="128"/>
      <c r="W39" s="128"/>
      <c r="X39" s="128"/>
      <c r="Y39" s="128"/>
      <c r="Z39" s="128"/>
      <c r="AA39" s="128"/>
      <c r="AB39" s="128"/>
      <c r="AC39" s="128"/>
      <c r="AD39" s="113"/>
    </row>
    <row r="40" spans="1:30" ht="14.25" x14ac:dyDescent="0.2">
      <c r="A40" s="113" t="s">
        <v>69</v>
      </c>
      <c r="B40" s="128"/>
      <c r="C40" s="128"/>
      <c r="D40" s="128"/>
      <c r="E40" s="128"/>
      <c r="F40" s="128"/>
      <c r="G40" s="128"/>
      <c r="H40" s="128"/>
      <c r="I40" s="128"/>
      <c r="J40" s="128"/>
      <c r="K40" s="128"/>
      <c r="L40" s="128"/>
      <c r="M40" s="128"/>
      <c r="N40" s="128"/>
      <c r="O40" s="128"/>
      <c r="P40" s="295"/>
      <c r="Q40" s="128"/>
      <c r="R40" s="128"/>
      <c r="S40" s="128"/>
      <c r="T40" s="128"/>
      <c r="U40" s="128"/>
      <c r="V40" s="128"/>
      <c r="W40" s="128"/>
      <c r="X40" s="128"/>
      <c r="Y40" s="128"/>
      <c r="Z40" s="128"/>
      <c r="AA40" s="128"/>
      <c r="AB40" s="128"/>
      <c r="AC40" s="128"/>
      <c r="AD40" s="113"/>
    </row>
    <row r="41" spans="1:30" ht="14.25" x14ac:dyDescent="0.2">
      <c r="B41" s="128"/>
      <c r="C41" s="128"/>
      <c r="D41" s="128"/>
      <c r="E41" s="128"/>
      <c r="F41" s="128"/>
      <c r="G41" s="128"/>
      <c r="H41" s="128"/>
      <c r="I41" s="128"/>
      <c r="J41" s="128"/>
      <c r="K41" s="128"/>
      <c r="L41" s="128"/>
      <c r="M41" s="128"/>
      <c r="N41" s="128"/>
      <c r="O41" s="128"/>
      <c r="P41" s="295"/>
      <c r="Q41" s="128"/>
      <c r="R41" s="128"/>
      <c r="S41" s="128"/>
      <c r="T41" s="128"/>
      <c r="U41" s="128"/>
      <c r="V41" s="128"/>
      <c r="W41" s="128"/>
      <c r="X41" s="128"/>
      <c r="Y41" s="128"/>
      <c r="Z41" s="128"/>
      <c r="AA41" s="128"/>
      <c r="AB41" s="128"/>
      <c r="AC41" s="128"/>
    </row>
    <row r="42" spans="1:30" ht="14.25" x14ac:dyDescent="0.2">
      <c r="B42" s="128"/>
      <c r="C42" s="128"/>
      <c r="D42" s="128"/>
      <c r="E42" s="128"/>
      <c r="F42" s="128"/>
      <c r="G42" s="128"/>
      <c r="H42" s="128"/>
      <c r="I42" s="128"/>
      <c r="J42" s="128"/>
      <c r="K42" s="128"/>
      <c r="L42" s="128"/>
      <c r="M42" s="128"/>
      <c r="N42" s="128"/>
      <c r="O42" s="128"/>
      <c r="P42" s="295"/>
      <c r="Q42" s="128"/>
      <c r="R42" s="128"/>
      <c r="S42" s="128"/>
      <c r="T42" s="128"/>
      <c r="U42" s="128"/>
      <c r="V42" s="128"/>
      <c r="W42" s="128"/>
      <c r="X42" s="128"/>
      <c r="Y42" s="128"/>
      <c r="Z42" s="128"/>
      <c r="AA42" s="128"/>
      <c r="AB42" s="128"/>
      <c r="AC42" s="128"/>
    </row>
    <row r="43" spans="1:30" ht="14.25" x14ac:dyDescent="0.2">
      <c r="B43" s="128"/>
      <c r="C43" s="128"/>
      <c r="D43" s="128"/>
      <c r="E43" s="128"/>
      <c r="F43" s="128"/>
      <c r="G43" s="128"/>
      <c r="H43" s="128"/>
      <c r="I43" s="128"/>
      <c r="J43" s="128"/>
      <c r="K43" s="128"/>
      <c r="L43" s="128"/>
      <c r="M43" s="128"/>
      <c r="N43" s="128"/>
      <c r="O43" s="128"/>
      <c r="P43" s="295"/>
      <c r="Q43" s="128"/>
      <c r="R43" s="128"/>
      <c r="S43" s="128"/>
      <c r="T43" s="128"/>
      <c r="U43" s="128"/>
      <c r="V43" s="128"/>
      <c r="W43" s="128"/>
      <c r="X43" s="128"/>
      <c r="Y43" s="128"/>
      <c r="Z43" s="128"/>
      <c r="AA43" s="128"/>
      <c r="AB43" s="128"/>
      <c r="AC43" s="128"/>
    </row>
    <row r="44" spans="1:30" ht="14.25" x14ac:dyDescent="0.2">
      <c r="B44" s="128"/>
      <c r="C44" s="128"/>
      <c r="D44" s="128"/>
      <c r="E44" s="128"/>
      <c r="F44" s="128"/>
      <c r="G44" s="128"/>
      <c r="H44" s="128"/>
      <c r="I44" s="128"/>
      <c r="J44" s="128"/>
      <c r="K44" s="128"/>
      <c r="L44" s="128"/>
      <c r="M44" s="128"/>
      <c r="N44" s="128"/>
      <c r="O44" s="128"/>
      <c r="P44" s="295"/>
      <c r="Q44" s="128"/>
      <c r="R44" s="128"/>
      <c r="S44" s="128"/>
      <c r="T44" s="128"/>
      <c r="U44" s="128"/>
      <c r="V44" s="128"/>
      <c r="W44" s="128"/>
      <c r="X44" s="128"/>
      <c r="Y44" s="128"/>
      <c r="Z44" s="128"/>
      <c r="AA44" s="128"/>
      <c r="AB44" s="128"/>
      <c r="AC44" s="128"/>
    </row>
    <row r="45" spans="1:30" ht="14.25" x14ac:dyDescent="0.2">
      <c r="B45" s="128"/>
      <c r="C45" s="128"/>
      <c r="D45" s="128"/>
      <c r="E45" s="128"/>
      <c r="F45" s="128"/>
      <c r="G45" s="128"/>
      <c r="H45" s="128"/>
      <c r="I45" s="128"/>
      <c r="J45" s="128"/>
      <c r="K45" s="128"/>
      <c r="L45" s="128"/>
      <c r="M45" s="128"/>
      <c r="N45" s="128"/>
      <c r="O45" s="128"/>
      <c r="P45" s="295"/>
      <c r="Q45" s="128"/>
      <c r="R45" s="128"/>
      <c r="S45" s="128"/>
      <c r="T45" s="128"/>
      <c r="U45" s="128"/>
      <c r="V45" s="128"/>
      <c r="W45" s="128"/>
      <c r="X45" s="128"/>
      <c r="Y45" s="128"/>
      <c r="Z45" s="128"/>
      <c r="AA45" s="128"/>
      <c r="AB45" s="128"/>
      <c r="AC45" s="128"/>
    </row>
    <row r="46" spans="1:30" ht="14.25" x14ac:dyDescent="0.2">
      <c r="B46" s="128"/>
      <c r="C46" s="128"/>
      <c r="D46" s="128"/>
      <c r="E46" s="128"/>
      <c r="F46" s="128"/>
      <c r="G46" s="128"/>
      <c r="H46" s="128"/>
      <c r="I46" s="128"/>
      <c r="J46" s="128"/>
      <c r="K46" s="128"/>
      <c r="L46" s="128"/>
      <c r="M46" s="128"/>
      <c r="N46" s="128"/>
      <c r="O46" s="128"/>
      <c r="P46" s="295"/>
      <c r="Q46" s="128"/>
      <c r="R46" s="128"/>
      <c r="S46" s="128"/>
      <c r="T46" s="128"/>
      <c r="U46" s="128"/>
      <c r="V46" s="128"/>
      <c r="W46" s="128"/>
      <c r="X46" s="128"/>
      <c r="Y46" s="128"/>
      <c r="Z46" s="128"/>
      <c r="AA46" s="128"/>
      <c r="AB46" s="128"/>
      <c r="AC46" s="128"/>
    </row>
    <row r="47" spans="1:30" ht="14.25" x14ac:dyDescent="0.2">
      <c r="B47" s="128"/>
      <c r="C47" s="128"/>
      <c r="D47" s="128"/>
      <c r="E47" s="128"/>
      <c r="F47" s="128"/>
      <c r="G47" s="128"/>
      <c r="H47" s="128"/>
      <c r="I47" s="128"/>
      <c r="J47" s="128"/>
      <c r="K47" s="128"/>
      <c r="L47" s="128"/>
      <c r="M47" s="128"/>
      <c r="N47" s="128"/>
      <c r="O47" s="128"/>
      <c r="P47" s="295"/>
      <c r="Q47" s="128"/>
      <c r="R47" s="128"/>
      <c r="S47" s="128"/>
      <c r="T47" s="128"/>
      <c r="U47" s="128"/>
      <c r="V47" s="128"/>
      <c r="W47" s="128"/>
      <c r="X47" s="128"/>
      <c r="Y47" s="128"/>
      <c r="Z47" s="128"/>
      <c r="AA47" s="128"/>
      <c r="AB47" s="128"/>
      <c r="AC47" s="128"/>
    </row>
    <row r="48" spans="1:30" ht="14.25" x14ac:dyDescent="0.2">
      <c r="B48" s="128"/>
      <c r="C48" s="128"/>
      <c r="D48" s="128"/>
      <c r="E48" s="128"/>
      <c r="F48" s="128"/>
      <c r="G48" s="128"/>
      <c r="H48" s="128"/>
      <c r="I48" s="128"/>
      <c r="J48" s="128"/>
      <c r="K48" s="128"/>
      <c r="L48" s="128"/>
      <c r="M48" s="128"/>
      <c r="N48" s="128"/>
      <c r="O48" s="128"/>
      <c r="P48" s="295"/>
      <c r="Q48" s="128"/>
      <c r="R48" s="128"/>
      <c r="S48" s="128"/>
      <c r="T48" s="128"/>
      <c r="U48" s="128"/>
      <c r="V48" s="128"/>
      <c r="W48" s="128"/>
      <c r="X48" s="128"/>
      <c r="Y48" s="128"/>
      <c r="Z48" s="128"/>
      <c r="AA48" s="128"/>
      <c r="AB48" s="128"/>
      <c r="AC48" s="128"/>
    </row>
    <row r="49" spans="2:29" ht="14.25" x14ac:dyDescent="0.2">
      <c r="B49" s="128"/>
      <c r="C49" s="128"/>
      <c r="D49" s="128"/>
      <c r="E49" s="128"/>
      <c r="F49" s="128"/>
      <c r="G49" s="128"/>
      <c r="H49" s="128"/>
      <c r="I49" s="128"/>
      <c r="J49" s="128"/>
      <c r="K49" s="128"/>
      <c r="L49" s="128"/>
      <c r="M49" s="128"/>
      <c r="N49" s="128"/>
      <c r="O49" s="128"/>
      <c r="P49" s="295"/>
      <c r="Q49" s="128"/>
      <c r="R49" s="128"/>
      <c r="S49" s="128"/>
      <c r="T49" s="128"/>
      <c r="U49" s="128"/>
      <c r="V49" s="128"/>
      <c r="W49" s="128"/>
      <c r="X49" s="128"/>
      <c r="Y49" s="128"/>
      <c r="Z49" s="128"/>
      <c r="AA49" s="128"/>
      <c r="AB49" s="128"/>
      <c r="AC49" s="128"/>
    </row>
    <row r="50" spans="2:29" ht="14.25" x14ac:dyDescent="0.2">
      <c r="B50" s="128"/>
      <c r="C50" s="128"/>
      <c r="D50" s="128"/>
      <c r="E50" s="128"/>
      <c r="F50" s="128"/>
      <c r="G50" s="128"/>
      <c r="H50" s="128"/>
      <c r="I50" s="128"/>
      <c r="J50" s="128"/>
      <c r="K50" s="128"/>
      <c r="L50" s="128"/>
      <c r="M50" s="128"/>
      <c r="N50" s="128"/>
      <c r="O50" s="128"/>
      <c r="P50" s="295"/>
      <c r="Q50" s="128"/>
      <c r="R50" s="128"/>
      <c r="S50" s="128"/>
      <c r="T50" s="128"/>
      <c r="U50" s="128"/>
      <c r="V50" s="128"/>
      <c r="W50" s="128"/>
      <c r="X50" s="128"/>
      <c r="Y50" s="128"/>
      <c r="Z50" s="128"/>
      <c r="AA50" s="128"/>
      <c r="AB50" s="128"/>
      <c r="AC50" s="128"/>
    </row>
    <row r="51" spans="2:29" ht="14.25" x14ac:dyDescent="0.2">
      <c r="B51" s="128"/>
      <c r="C51" s="128"/>
      <c r="D51" s="128"/>
      <c r="E51" s="128"/>
      <c r="F51" s="128"/>
      <c r="G51" s="128"/>
      <c r="H51" s="128"/>
      <c r="I51" s="128"/>
      <c r="J51" s="128"/>
      <c r="K51" s="128"/>
      <c r="L51" s="128"/>
      <c r="M51" s="128"/>
      <c r="N51" s="128"/>
      <c r="O51" s="128"/>
      <c r="P51" s="295"/>
      <c r="Q51" s="128"/>
      <c r="R51" s="128"/>
      <c r="S51" s="128"/>
      <c r="T51" s="128"/>
      <c r="U51" s="128"/>
      <c r="V51" s="128"/>
      <c r="W51" s="128"/>
      <c r="X51" s="128"/>
      <c r="Y51" s="128"/>
      <c r="Z51" s="128"/>
      <c r="AA51" s="128"/>
      <c r="AB51" s="128"/>
      <c r="AC51" s="128"/>
    </row>
    <row r="52" spans="2:29" ht="14.25" x14ac:dyDescent="0.2">
      <c r="B52" s="128"/>
      <c r="C52" s="128"/>
      <c r="D52" s="128"/>
      <c r="E52" s="128"/>
      <c r="F52" s="128"/>
      <c r="G52" s="128"/>
      <c r="H52" s="128"/>
      <c r="I52" s="128"/>
      <c r="J52" s="128"/>
      <c r="K52" s="128"/>
      <c r="L52" s="128"/>
      <c r="M52" s="128"/>
      <c r="N52" s="128"/>
      <c r="O52" s="128"/>
      <c r="P52" s="295"/>
      <c r="Q52" s="128"/>
      <c r="R52" s="128"/>
      <c r="S52" s="128"/>
      <c r="T52" s="128"/>
      <c r="U52" s="128"/>
      <c r="V52" s="128"/>
      <c r="W52" s="128"/>
      <c r="X52" s="128"/>
      <c r="Y52" s="128"/>
      <c r="Z52" s="128"/>
      <c r="AA52" s="128"/>
      <c r="AB52" s="128"/>
      <c r="AC52" s="128"/>
    </row>
    <row r="53" spans="2:29" ht="14.25" x14ac:dyDescent="0.2">
      <c r="B53" s="128"/>
      <c r="C53" s="128"/>
      <c r="D53" s="128"/>
      <c r="E53" s="128"/>
      <c r="F53" s="128"/>
      <c r="G53" s="128"/>
      <c r="H53" s="128"/>
      <c r="I53" s="128"/>
      <c r="J53" s="128"/>
      <c r="K53" s="128"/>
      <c r="L53" s="128"/>
      <c r="M53" s="128"/>
      <c r="N53" s="128"/>
      <c r="O53" s="128"/>
      <c r="P53" s="295"/>
      <c r="Q53" s="128"/>
      <c r="R53" s="128"/>
      <c r="S53" s="128"/>
      <c r="T53" s="128"/>
      <c r="U53" s="128"/>
      <c r="V53" s="128"/>
      <c r="W53" s="128"/>
      <c r="X53" s="128"/>
      <c r="Y53" s="128"/>
      <c r="Z53" s="128"/>
      <c r="AA53" s="128"/>
      <c r="AB53" s="128"/>
      <c r="AC53" s="128"/>
    </row>
    <row r="54" spans="2:29" ht="14.25" x14ac:dyDescent="0.2">
      <c r="B54" s="128"/>
      <c r="C54" s="128"/>
      <c r="D54" s="128"/>
      <c r="E54" s="128"/>
      <c r="F54" s="128"/>
      <c r="G54" s="128"/>
      <c r="H54" s="128"/>
      <c r="I54" s="128"/>
      <c r="J54" s="128"/>
      <c r="K54" s="128"/>
      <c r="L54" s="128"/>
      <c r="M54" s="128"/>
      <c r="N54" s="128"/>
      <c r="O54" s="128"/>
      <c r="P54" s="295"/>
      <c r="Q54" s="128"/>
      <c r="R54" s="128"/>
      <c r="S54" s="128"/>
      <c r="T54" s="128"/>
      <c r="U54" s="128"/>
      <c r="V54" s="128"/>
      <c r="W54" s="128"/>
      <c r="X54" s="128"/>
      <c r="Y54" s="128"/>
      <c r="Z54" s="128"/>
      <c r="AA54" s="128"/>
      <c r="AB54" s="128"/>
      <c r="AC54" s="128"/>
    </row>
    <row r="55" spans="2:29" ht="14.25" x14ac:dyDescent="0.2">
      <c r="B55" s="128"/>
      <c r="C55" s="128"/>
      <c r="D55" s="128"/>
      <c r="E55" s="128"/>
      <c r="F55" s="128"/>
      <c r="G55" s="128"/>
      <c r="H55" s="128"/>
      <c r="I55" s="128"/>
      <c r="J55" s="128"/>
      <c r="K55" s="128"/>
      <c r="L55" s="128"/>
      <c r="M55" s="128"/>
      <c r="N55" s="128"/>
      <c r="O55" s="128"/>
      <c r="P55" s="295"/>
      <c r="Q55" s="128"/>
      <c r="R55" s="128"/>
      <c r="S55" s="128"/>
      <c r="T55" s="128"/>
      <c r="U55" s="128"/>
      <c r="V55" s="128"/>
      <c r="W55" s="128"/>
      <c r="X55" s="128"/>
      <c r="Y55" s="128"/>
      <c r="Z55" s="128"/>
      <c r="AA55" s="128"/>
      <c r="AB55" s="128"/>
      <c r="AC55" s="128"/>
    </row>
    <row r="56" spans="2:29" ht="14.25" x14ac:dyDescent="0.2">
      <c r="B56" s="128"/>
      <c r="C56" s="128"/>
      <c r="D56" s="128"/>
      <c r="E56" s="128"/>
      <c r="F56" s="128"/>
      <c r="G56" s="128"/>
      <c r="H56" s="128"/>
      <c r="I56" s="128"/>
      <c r="J56" s="128"/>
      <c r="K56" s="128"/>
      <c r="L56" s="128"/>
      <c r="M56" s="128"/>
      <c r="N56" s="128"/>
      <c r="O56" s="128"/>
      <c r="P56" s="295"/>
      <c r="Q56" s="128"/>
      <c r="R56" s="128"/>
      <c r="S56" s="128"/>
      <c r="T56" s="128"/>
      <c r="U56" s="128"/>
      <c r="V56" s="128"/>
      <c r="W56" s="128"/>
      <c r="X56" s="128"/>
      <c r="Y56" s="128"/>
      <c r="Z56" s="128"/>
      <c r="AA56" s="128"/>
      <c r="AB56" s="128"/>
      <c r="AC56" s="128"/>
    </row>
    <row r="57" spans="2:29" ht="14.25" x14ac:dyDescent="0.2">
      <c r="B57" s="128"/>
      <c r="C57" s="128"/>
      <c r="D57" s="128"/>
      <c r="E57" s="128"/>
      <c r="F57" s="128"/>
      <c r="G57" s="128"/>
      <c r="H57" s="128"/>
      <c r="I57" s="128"/>
      <c r="J57" s="128"/>
      <c r="K57" s="128"/>
      <c r="L57" s="128"/>
      <c r="M57" s="128"/>
      <c r="N57" s="128"/>
      <c r="O57" s="128"/>
      <c r="P57" s="295"/>
      <c r="Q57" s="128"/>
      <c r="R57" s="128"/>
      <c r="S57" s="128"/>
      <c r="T57" s="128"/>
      <c r="U57" s="128"/>
      <c r="V57" s="128"/>
      <c r="W57" s="128"/>
      <c r="X57" s="128"/>
      <c r="Y57" s="128"/>
      <c r="Z57" s="128"/>
      <c r="AA57" s="128"/>
      <c r="AB57" s="128"/>
      <c r="AC57" s="128"/>
    </row>
    <row r="58" spans="2:29" ht="14.25" x14ac:dyDescent="0.2">
      <c r="B58" s="128"/>
      <c r="C58" s="128"/>
      <c r="D58" s="128"/>
      <c r="E58" s="128"/>
      <c r="F58" s="128"/>
      <c r="G58" s="128"/>
      <c r="H58" s="128"/>
      <c r="I58" s="128"/>
      <c r="J58" s="128"/>
      <c r="K58" s="128"/>
      <c r="L58" s="128"/>
      <c r="M58" s="128"/>
      <c r="N58" s="128"/>
      <c r="O58" s="128"/>
      <c r="P58" s="295"/>
      <c r="Q58" s="128"/>
      <c r="R58" s="128"/>
      <c r="S58" s="128"/>
      <c r="T58" s="128"/>
      <c r="U58" s="128"/>
      <c r="V58" s="128"/>
      <c r="W58" s="128"/>
      <c r="X58" s="128"/>
      <c r="Y58" s="128"/>
      <c r="Z58" s="128"/>
      <c r="AA58" s="128"/>
      <c r="AB58" s="128"/>
      <c r="AC58" s="128"/>
    </row>
    <row r="59" spans="2:29" ht="14.25" x14ac:dyDescent="0.2">
      <c r="B59" s="128"/>
      <c r="C59" s="128"/>
      <c r="D59" s="128"/>
      <c r="E59" s="128"/>
      <c r="F59" s="128"/>
      <c r="G59" s="128"/>
      <c r="H59" s="128"/>
      <c r="I59" s="128"/>
      <c r="J59" s="128"/>
      <c r="K59" s="128"/>
      <c r="L59" s="128"/>
      <c r="M59" s="128"/>
      <c r="N59" s="128"/>
      <c r="O59" s="128"/>
      <c r="P59" s="295"/>
      <c r="Q59" s="128"/>
      <c r="R59" s="128"/>
      <c r="S59" s="128"/>
      <c r="T59" s="128"/>
      <c r="U59" s="128"/>
      <c r="V59" s="128"/>
      <c r="W59" s="128"/>
      <c r="X59" s="128"/>
      <c r="Y59" s="128"/>
      <c r="Z59" s="128"/>
      <c r="AA59" s="128"/>
      <c r="AB59" s="128"/>
      <c r="AC59" s="128"/>
    </row>
    <row r="60" spans="2:29" ht="14.25" x14ac:dyDescent="0.2">
      <c r="B60" s="128"/>
      <c r="C60" s="128"/>
      <c r="D60" s="128"/>
      <c r="E60" s="128"/>
      <c r="F60" s="128"/>
      <c r="G60" s="128"/>
      <c r="H60" s="128"/>
      <c r="I60" s="128"/>
      <c r="J60" s="128"/>
      <c r="K60" s="128"/>
      <c r="L60" s="128"/>
      <c r="M60" s="128"/>
      <c r="N60" s="128"/>
      <c r="O60" s="128"/>
      <c r="P60" s="295"/>
      <c r="Q60" s="128"/>
      <c r="R60" s="128"/>
      <c r="S60" s="128"/>
      <c r="T60" s="128"/>
      <c r="U60" s="128"/>
      <c r="V60" s="128"/>
      <c r="W60" s="128"/>
      <c r="X60" s="128"/>
      <c r="Y60" s="128"/>
      <c r="Z60" s="128"/>
      <c r="AA60" s="128"/>
      <c r="AB60" s="128"/>
      <c r="AC60" s="128"/>
    </row>
    <row r="61" spans="2:29" ht="14.25" x14ac:dyDescent="0.2">
      <c r="B61" s="128"/>
      <c r="C61" s="128"/>
      <c r="D61" s="128"/>
      <c r="E61" s="128"/>
      <c r="F61" s="128"/>
      <c r="G61" s="290">
        <v>53233548</v>
      </c>
      <c r="H61" s="291"/>
      <c r="I61" s="128"/>
      <c r="J61" s="128"/>
      <c r="K61" s="128"/>
      <c r="L61" s="128"/>
      <c r="M61" s="128"/>
      <c r="N61" s="128"/>
      <c r="O61" s="128"/>
      <c r="P61" s="295"/>
      <c r="Q61" s="128"/>
      <c r="R61" s="128"/>
      <c r="S61" s="128"/>
      <c r="T61" s="128"/>
      <c r="U61" s="128"/>
      <c r="V61" s="128"/>
      <c r="W61" s="128"/>
      <c r="X61" s="128"/>
      <c r="Y61" s="128"/>
      <c r="Z61" s="128"/>
      <c r="AA61" s="128"/>
      <c r="AB61" s="128"/>
      <c r="AC61" s="128"/>
    </row>
    <row r="62" spans="2:29" ht="14.25" x14ac:dyDescent="0.2">
      <c r="B62" s="128"/>
      <c r="C62" s="128"/>
      <c r="D62" s="128"/>
      <c r="E62" s="128"/>
      <c r="F62" s="128"/>
      <c r="G62" s="292">
        <v>6128273</v>
      </c>
      <c r="H62" s="128"/>
      <c r="I62" s="128"/>
      <c r="J62" s="128"/>
      <c r="K62" s="128"/>
      <c r="L62" s="128"/>
      <c r="M62" s="128"/>
      <c r="N62" s="128"/>
      <c r="O62" s="128"/>
      <c r="P62" s="295"/>
      <c r="Q62" s="128"/>
      <c r="R62" s="128"/>
      <c r="S62" s="128"/>
      <c r="T62" s="128"/>
      <c r="U62" s="128"/>
      <c r="V62" s="128"/>
      <c r="W62" s="128"/>
      <c r="X62" s="128"/>
      <c r="Y62" s="128"/>
      <c r="Z62" s="128"/>
      <c r="AA62" s="128"/>
      <c r="AB62" s="128"/>
      <c r="AC62" s="128"/>
    </row>
    <row r="63" spans="2:29" ht="14.25" x14ac:dyDescent="0.2">
      <c r="B63" s="128"/>
      <c r="C63" s="128"/>
      <c r="D63" s="128"/>
      <c r="E63" s="128"/>
      <c r="F63" s="128"/>
      <c r="G63" s="292">
        <v>1712000</v>
      </c>
      <c r="H63" s="128"/>
      <c r="I63" s="128"/>
      <c r="J63" s="128"/>
      <c r="K63" s="128"/>
      <c r="L63" s="128"/>
      <c r="M63" s="128"/>
      <c r="N63" s="128"/>
      <c r="O63" s="128"/>
      <c r="P63" s="295"/>
      <c r="Q63" s="128"/>
      <c r="R63" s="128"/>
      <c r="S63" s="128"/>
      <c r="T63" s="128"/>
      <c r="U63" s="128"/>
      <c r="V63" s="128"/>
      <c r="W63" s="128"/>
      <c r="X63" s="128"/>
      <c r="Y63" s="128"/>
      <c r="Z63" s="128"/>
      <c r="AA63" s="128"/>
      <c r="AB63" s="128"/>
      <c r="AC63" s="128"/>
    </row>
    <row r="64" spans="2:29" ht="14.25" x14ac:dyDescent="0.2">
      <c r="B64" s="128"/>
      <c r="C64" s="128"/>
      <c r="D64" s="128"/>
      <c r="E64" s="128"/>
      <c r="F64" s="128"/>
      <c r="G64" s="292">
        <v>102126509</v>
      </c>
      <c r="H64" s="128"/>
      <c r="I64" s="128"/>
      <c r="J64" s="128"/>
      <c r="K64" s="128"/>
      <c r="L64" s="128"/>
      <c r="M64" s="128"/>
      <c r="N64" s="128"/>
      <c r="O64" s="128"/>
      <c r="P64" s="295"/>
      <c r="Q64" s="128"/>
      <c r="R64" s="128"/>
      <c r="S64" s="128"/>
      <c r="T64" s="128"/>
      <c r="U64" s="128"/>
      <c r="V64" s="128"/>
      <c r="W64" s="128"/>
      <c r="X64" s="128"/>
      <c r="Y64" s="128"/>
      <c r="Z64" s="128"/>
      <c r="AA64" s="128"/>
      <c r="AB64" s="128"/>
      <c r="AC64" s="128"/>
    </row>
    <row r="65" spans="2:29" ht="14.25" x14ac:dyDescent="0.2">
      <c r="B65" s="128"/>
      <c r="C65" s="128"/>
      <c r="D65" s="128"/>
      <c r="E65" s="128"/>
      <c r="F65" s="128"/>
      <c r="G65" s="292">
        <v>8880566</v>
      </c>
      <c r="H65" s="128"/>
      <c r="I65" s="128"/>
      <c r="J65" s="128"/>
      <c r="K65" s="128"/>
      <c r="L65" s="128"/>
      <c r="M65" s="128"/>
      <c r="N65" s="128"/>
      <c r="O65" s="128"/>
      <c r="P65" s="295"/>
      <c r="Q65" s="128"/>
      <c r="R65" s="128"/>
      <c r="S65" s="128"/>
      <c r="T65" s="128"/>
      <c r="U65" s="128"/>
      <c r="V65" s="128"/>
      <c r="W65" s="128"/>
      <c r="X65" s="128"/>
      <c r="Y65" s="128"/>
      <c r="Z65" s="128"/>
      <c r="AA65" s="128"/>
      <c r="AB65" s="128"/>
      <c r="AC65" s="128"/>
    </row>
    <row r="66" spans="2:29" ht="14.25" x14ac:dyDescent="0.2">
      <c r="B66" s="128"/>
      <c r="C66" s="128"/>
      <c r="D66" s="128"/>
      <c r="E66" s="128"/>
      <c r="F66" s="128"/>
      <c r="G66" s="292">
        <f>SUM(G61:G65)</f>
        <v>172080896</v>
      </c>
      <c r="H66" s="128"/>
      <c r="I66" s="128"/>
      <c r="J66" s="128"/>
      <c r="K66" s="128"/>
      <c r="L66" s="128"/>
      <c r="M66" s="128"/>
      <c r="N66" s="128"/>
      <c r="O66" s="128"/>
      <c r="P66" s="295"/>
      <c r="Q66" s="128"/>
      <c r="R66" s="128"/>
      <c r="S66" s="128"/>
      <c r="T66" s="128"/>
      <c r="U66" s="128"/>
      <c r="V66" s="128"/>
      <c r="W66" s="128"/>
      <c r="X66" s="128"/>
      <c r="Y66" s="128"/>
      <c r="Z66" s="128"/>
      <c r="AA66" s="128"/>
      <c r="AB66" s="128"/>
      <c r="AC66" s="128"/>
    </row>
    <row r="67" spans="2:29" ht="14.25" x14ac:dyDescent="0.2">
      <c r="B67" s="128"/>
      <c r="C67" s="128"/>
      <c r="D67" s="128"/>
      <c r="E67" s="128"/>
      <c r="F67" s="128"/>
      <c r="G67" s="128"/>
      <c r="H67" s="128"/>
      <c r="I67" s="128"/>
      <c r="J67" s="128"/>
      <c r="K67" s="128"/>
      <c r="L67" s="128"/>
      <c r="M67" s="128"/>
      <c r="N67" s="128"/>
      <c r="O67" s="128"/>
      <c r="P67" s="295"/>
      <c r="Q67" s="128"/>
      <c r="R67" s="128"/>
      <c r="S67" s="128"/>
      <c r="T67" s="128"/>
      <c r="U67" s="128"/>
      <c r="V67" s="128"/>
      <c r="W67" s="128"/>
      <c r="X67" s="128"/>
      <c r="Y67" s="128"/>
      <c r="Z67" s="128"/>
      <c r="AA67" s="128"/>
      <c r="AB67" s="128"/>
      <c r="AC67" s="128"/>
    </row>
    <row r="68" spans="2:29" ht="14.25" x14ac:dyDescent="0.2">
      <c r="B68" s="128"/>
      <c r="C68" s="128"/>
      <c r="D68" s="128"/>
      <c r="E68" s="128"/>
      <c r="F68" s="128"/>
      <c r="G68" s="128"/>
      <c r="H68" s="128"/>
      <c r="I68" s="128"/>
      <c r="J68" s="128"/>
      <c r="K68" s="128"/>
      <c r="L68" s="128"/>
      <c r="M68" s="128"/>
      <c r="N68" s="128"/>
      <c r="O68" s="128"/>
      <c r="P68" s="295"/>
      <c r="Q68" s="128"/>
      <c r="R68" s="128"/>
      <c r="S68" s="128"/>
      <c r="T68" s="128"/>
      <c r="U68" s="128"/>
      <c r="V68" s="128"/>
      <c r="W68" s="128"/>
      <c r="X68" s="128"/>
      <c r="Y68" s="128"/>
      <c r="Z68" s="128"/>
      <c r="AA68" s="128"/>
      <c r="AB68" s="128"/>
      <c r="AC68" s="128"/>
    </row>
    <row r="69" spans="2:29" ht="14.25" x14ac:dyDescent="0.2">
      <c r="B69" s="128"/>
      <c r="C69" s="128"/>
      <c r="D69" s="128"/>
      <c r="E69" s="128"/>
      <c r="F69" s="128"/>
      <c r="G69" s="128"/>
      <c r="H69" s="128"/>
      <c r="I69" s="128"/>
      <c r="J69" s="128"/>
      <c r="K69" s="128"/>
      <c r="L69" s="128"/>
      <c r="M69" s="128"/>
      <c r="N69" s="128"/>
      <c r="O69" s="128"/>
      <c r="P69" s="295"/>
      <c r="Q69" s="128"/>
      <c r="R69" s="128"/>
      <c r="S69" s="128"/>
      <c r="T69" s="128"/>
      <c r="U69" s="128"/>
      <c r="V69" s="128"/>
      <c r="W69" s="128"/>
      <c r="X69" s="128"/>
      <c r="Y69" s="128"/>
      <c r="Z69" s="128"/>
      <c r="AA69" s="128"/>
      <c r="AB69" s="128"/>
      <c r="AC69" s="128"/>
    </row>
    <row r="70" spans="2:29" ht="14.25" x14ac:dyDescent="0.2">
      <c r="B70" s="128"/>
      <c r="C70" s="128"/>
      <c r="D70" s="128"/>
      <c r="E70" s="128"/>
      <c r="F70" s="128"/>
      <c r="G70" s="128"/>
      <c r="H70" s="128"/>
      <c r="I70" s="128"/>
      <c r="J70" s="128"/>
      <c r="K70" s="128"/>
      <c r="L70" s="128"/>
      <c r="M70" s="128"/>
      <c r="N70" s="128"/>
      <c r="O70" s="128"/>
      <c r="P70" s="295"/>
      <c r="Q70" s="128"/>
      <c r="R70" s="128"/>
      <c r="S70" s="128"/>
      <c r="T70" s="128"/>
      <c r="U70" s="128"/>
      <c r="V70" s="128"/>
      <c r="W70" s="128"/>
      <c r="X70" s="128"/>
      <c r="Y70" s="128"/>
      <c r="Z70" s="128"/>
      <c r="AA70" s="128"/>
      <c r="AB70" s="128"/>
      <c r="AC70" s="128"/>
    </row>
    <row r="71" spans="2:29" ht="14.25" x14ac:dyDescent="0.2">
      <c r="B71" s="128"/>
      <c r="C71" s="128"/>
      <c r="D71" s="128"/>
      <c r="E71" s="128"/>
      <c r="F71" s="128"/>
      <c r="G71" s="128"/>
      <c r="H71" s="128"/>
      <c r="I71" s="128"/>
      <c r="J71" s="128"/>
      <c r="K71" s="128"/>
      <c r="L71" s="128"/>
      <c r="M71" s="128"/>
      <c r="N71" s="128"/>
      <c r="O71" s="128"/>
      <c r="P71" s="295"/>
      <c r="Q71" s="128"/>
      <c r="R71" s="128"/>
      <c r="S71" s="128"/>
      <c r="T71" s="128"/>
      <c r="U71" s="128"/>
      <c r="V71" s="128"/>
      <c r="W71" s="128"/>
      <c r="X71" s="128"/>
      <c r="Y71" s="128"/>
      <c r="Z71" s="128"/>
      <c r="AA71" s="128"/>
      <c r="AB71" s="128"/>
      <c r="AC71" s="128"/>
    </row>
    <row r="72" spans="2:29" ht="14.25" x14ac:dyDescent="0.2">
      <c r="B72" s="128"/>
      <c r="C72" s="128"/>
      <c r="D72" s="128"/>
      <c r="E72" s="128"/>
      <c r="F72" s="128"/>
      <c r="G72" s="128"/>
      <c r="H72" s="128"/>
      <c r="I72" s="128"/>
      <c r="J72" s="128"/>
      <c r="K72" s="128"/>
      <c r="L72" s="128"/>
      <c r="M72" s="128"/>
      <c r="N72" s="128"/>
      <c r="O72" s="128"/>
      <c r="P72" s="295"/>
      <c r="Q72" s="128"/>
      <c r="R72" s="128"/>
      <c r="S72" s="128"/>
      <c r="T72" s="128"/>
      <c r="U72" s="128"/>
      <c r="V72" s="128"/>
      <c r="W72" s="128"/>
      <c r="X72" s="128"/>
      <c r="Y72" s="128"/>
      <c r="Z72" s="128"/>
      <c r="AA72" s="128"/>
      <c r="AB72" s="128"/>
      <c r="AC72" s="128"/>
    </row>
    <row r="73" spans="2:29" ht="14.25" x14ac:dyDescent="0.2">
      <c r="B73" s="128"/>
      <c r="C73" s="128"/>
      <c r="D73" s="128"/>
      <c r="E73" s="128"/>
      <c r="F73" s="128"/>
      <c r="G73" s="128"/>
      <c r="H73" s="128"/>
      <c r="I73" s="128"/>
      <c r="J73" s="128"/>
      <c r="K73" s="128"/>
      <c r="L73" s="128"/>
      <c r="M73" s="128"/>
      <c r="N73" s="128"/>
      <c r="O73" s="128"/>
      <c r="P73" s="295"/>
      <c r="Q73" s="128"/>
      <c r="R73" s="128"/>
      <c r="S73" s="128"/>
      <c r="T73" s="128"/>
      <c r="U73" s="128"/>
      <c r="V73" s="128"/>
      <c r="W73" s="128"/>
      <c r="X73" s="128"/>
      <c r="Y73" s="128"/>
      <c r="Z73" s="128"/>
      <c r="AA73" s="128"/>
      <c r="AB73" s="128"/>
      <c r="AC73" s="128"/>
    </row>
    <row r="74" spans="2:29" ht="14.25" x14ac:dyDescent="0.2">
      <c r="B74" s="128"/>
      <c r="C74" s="128"/>
      <c r="D74" s="128"/>
      <c r="E74" s="128"/>
      <c r="F74" s="128"/>
      <c r="G74" s="128"/>
      <c r="H74" s="128"/>
      <c r="I74" s="128"/>
      <c r="J74" s="128"/>
      <c r="K74" s="128"/>
      <c r="L74" s="128"/>
      <c r="M74" s="128"/>
      <c r="N74" s="128"/>
      <c r="O74" s="128"/>
      <c r="P74" s="295"/>
      <c r="Q74" s="128"/>
      <c r="R74" s="128"/>
      <c r="S74" s="128"/>
      <c r="T74" s="128"/>
      <c r="U74" s="128"/>
      <c r="V74" s="128"/>
      <c r="W74" s="128"/>
      <c r="X74" s="128"/>
      <c r="Y74" s="128"/>
      <c r="Z74" s="128"/>
      <c r="AA74" s="128"/>
      <c r="AB74" s="128"/>
      <c r="AC74" s="128"/>
    </row>
    <row r="75" spans="2:29" ht="14.25" x14ac:dyDescent="0.2">
      <c r="B75" s="128"/>
      <c r="C75" s="128"/>
      <c r="D75" s="128"/>
      <c r="E75" s="128"/>
      <c r="F75" s="128"/>
      <c r="G75" s="128"/>
      <c r="H75" s="128"/>
      <c r="I75" s="128"/>
      <c r="J75" s="128"/>
      <c r="K75" s="128"/>
      <c r="L75" s="128"/>
      <c r="M75" s="128"/>
      <c r="N75" s="128"/>
      <c r="O75" s="128"/>
      <c r="P75" s="295"/>
      <c r="Q75" s="128"/>
      <c r="R75" s="128"/>
      <c r="S75" s="128"/>
      <c r="T75" s="128"/>
      <c r="U75" s="128"/>
      <c r="V75" s="128"/>
      <c r="W75" s="128"/>
      <c r="X75" s="128"/>
      <c r="Y75" s="128"/>
      <c r="Z75" s="128"/>
      <c r="AA75" s="128"/>
      <c r="AB75" s="128"/>
      <c r="AC75" s="128"/>
    </row>
    <row r="76" spans="2:29" ht="14.25" x14ac:dyDescent="0.2">
      <c r="B76" s="128"/>
      <c r="C76" s="128"/>
      <c r="D76" s="128"/>
      <c r="E76" s="128"/>
      <c r="F76" s="128"/>
      <c r="G76" s="128"/>
      <c r="H76" s="128"/>
      <c r="I76" s="128"/>
      <c r="J76" s="128"/>
      <c r="K76" s="128"/>
      <c r="L76" s="128"/>
      <c r="M76" s="128"/>
      <c r="N76" s="128"/>
      <c r="O76" s="128"/>
      <c r="P76" s="295"/>
      <c r="Q76" s="128"/>
      <c r="R76" s="128"/>
      <c r="S76" s="128"/>
      <c r="T76" s="128"/>
      <c r="U76" s="128"/>
      <c r="V76" s="128"/>
      <c r="W76" s="128"/>
      <c r="X76" s="128"/>
      <c r="Y76" s="128"/>
      <c r="Z76" s="128"/>
      <c r="AA76" s="128"/>
      <c r="AB76" s="128"/>
      <c r="AC76" s="128"/>
    </row>
    <row r="77" spans="2:29" ht="14.25" x14ac:dyDescent="0.2">
      <c r="B77" s="128"/>
      <c r="C77" s="128"/>
      <c r="D77" s="128"/>
      <c r="E77" s="128"/>
      <c r="F77" s="128"/>
      <c r="G77" s="128"/>
      <c r="H77" s="128"/>
      <c r="I77" s="128"/>
      <c r="J77" s="128"/>
      <c r="K77" s="128"/>
      <c r="L77" s="128"/>
      <c r="M77" s="128"/>
      <c r="N77" s="128"/>
      <c r="O77" s="128"/>
      <c r="P77" s="295"/>
      <c r="Q77" s="128"/>
      <c r="R77" s="128"/>
      <c r="S77" s="128"/>
      <c r="T77" s="128"/>
      <c r="U77" s="128"/>
      <c r="V77" s="128"/>
      <c r="W77" s="128"/>
      <c r="X77" s="128"/>
      <c r="Y77" s="128"/>
      <c r="Z77" s="128"/>
      <c r="AA77" s="128"/>
      <c r="AB77" s="128"/>
      <c r="AC77" s="128"/>
    </row>
    <row r="78" spans="2:29" ht="14.25" x14ac:dyDescent="0.2">
      <c r="B78" s="128"/>
      <c r="C78" s="128"/>
      <c r="D78" s="128"/>
      <c r="E78" s="128"/>
      <c r="F78" s="128"/>
      <c r="G78" s="128"/>
      <c r="H78" s="128"/>
      <c r="I78" s="128"/>
      <c r="J78" s="128"/>
      <c r="K78" s="128"/>
      <c r="L78" s="128"/>
      <c r="M78" s="128"/>
      <c r="N78" s="128"/>
      <c r="O78" s="128"/>
      <c r="P78" s="295"/>
      <c r="Q78" s="128"/>
      <c r="R78" s="128"/>
      <c r="S78" s="128"/>
      <c r="T78" s="128"/>
      <c r="U78" s="128"/>
      <c r="V78" s="128"/>
      <c r="W78" s="128"/>
      <c r="X78" s="128"/>
      <c r="Y78" s="128"/>
      <c r="Z78" s="128"/>
      <c r="AA78" s="128"/>
      <c r="AB78" s="128"/>
      <c r="AC78" s="128"/>
    </row>
    <row r="79" spans="2:29" ht="14.25" x14ac:dyDescent="0.2">
      <c r="B79" s="128"/>
      <c r="C79" s="128"/>
      <c r="D79" s="128"/>
      <c r="E79" s="128"/>
      <c r="F79" s="128"/>
      <c r="G79" s="128"/>
      <c r="H79" s="128"/>
      <c r="I79" s="128"/>
      <c r="J79" s="128"/>
      <c r="K79" s="128"/>
      <c r="L79" s="128"/>
      <c r="M79" s="128"/>
      <c r="N79" s="128"/>
      <c r="O79" s="128"/>
      <c r="P79" s="295"/>
      <c r="Q79" s="128"/>
      <c r="R79" s="128"/>
      <c r="S79" s="128"/>
      <c r="T79" s="128"/>
      <c r="U79" s="128"/>
      <c r="V79" s="128"/>
      <c r="W79" s="128"/>
      <c r="X79" s="128"/>
      <c r="Y79" s="128"/>
      <c r="Z79" s="128"/>
      <c r="AA79" s="128"/>
      <c r="AB79" s="128"/>
      <c r="AC79" s="128"/>
    </row>
    <row r="80" spans="2:29" ht="14.25" x14ac:dyDescent="0.2">
      <c r="B80" s="128"/>
      <c r="C80" s="128"/>
      <c r="D80" s="128"/>
      <c r="E80" s="128"/>
      <c r="F80" s="128"/>
      <c r="G80" s="128"/>
      <c r="H80" s="128"/>
      <c r="I80" s="128"/>
      <c r="J80" s="128"/>
      <c r="K80" s="128"/>
      <c r="L80" s="128"/>
      <c r="M80" s="128"/>
      <c r="N80" s="128"/>
      <c r="O80" s="128"/>
      <c r="P80" s="295"/>
      <c r="Q80" s="128"/>
      <c r="R80" s="128"/>
      <c r="S80" s="128"/>
      <c r="T80" s="128"/>
      <c r="U80" s="128"/>
      <c r="V80" s="128"/>
      <c r="W80" s="128"/>
      <c r="X80" s="128"/>
      <c r="Y80" s="128"/>
      <c r="Z80" s="128"/>
      <c r="AA80" s="128"/>
      <c r="AB80" s="128"/>
      <c r="AC80" s="128"/>
    </row>
    <row r="81" spans="2:29" ht="14.25" x14ac:dyDescent="0.2">
      <c r="B81" s="128"/>
      <c r="C81" s="128"/>
      <c r="D81" s="128"/>
      <c r="E81" s="128"/>
      <c r="F81" s="128"/>
      <c r="G81" s="128"/>
      <c r="H81" s="128"/>
      <c r="I81" s="128"/>
      <c r="J81" s="128"/>
      <c r="K81" s="128"/>
      <c r="L81" s="128"/>
      <c r="M81" s="128"/>
      <c r="N81" s="128"/>
      <c r="O81" s="128"/>
      <c r="P81" s="295"/>
      <c r="Q81" s="128"/>
      <c r="R81" s="128"/>
      <c r="S81" s="128"/>
      <c r="T81" s="128"/>
      <c r="U81" s="128"/>
      <c r="V81" s="128"/>
      <c r="W81" s="128"/>
      <c r="X81" s="128"/>
      <c r="Y81" s="128"/>
      <c r="Z81" s="128"/>
      <c r="AA81" s="128"/>
      <c r="AB81" s="128"/>
      <c r="AC81" s="128"/>
    </row>
    <row r="82" spans="2:29" ht="14.25" x14ac:dyDescent="0.2">
      <c r="B82" s="128"/>
      <c r="C82" s="128"/>
      <c r="D82" s="128"/>
      <c r="E82" s="128"/>
      <c r="F82" s="128"/>
      <c r="G82" s="128"/>
      <c r="H82" s="128"/>
      <c r="I82" s="128"/>
      <c r="J82" s="128"/>
      <c r="K82" s="128"/>
      <c r="L82" s="128"/>
      <c r="M82" s="128"/>
      <c r="N82" s="128"/>
      <c r="O82" s="128"/>
      <c r="P82" s="295"/>
      <c r="Q82" s="128"/>
      <c r="R82" s="128"/>
      <c r="S82" s="128"/>
      <c r="T82" s="128"/>
      <c r="U82" s="128"/>
      <c r="V82" s="128"/>
      <c r="W82" s="128"/>
      <c r="X82" s="128"/>
      <c r="Y82" s="128"/>
      <c r="Z82" s="128"/>
      <c r="AA82" s="128"/>
      <c r="AB82" s="128"/>
      <c r="AC82" s="128"/>
    </row>
    <row r="83" spans="2:29" ht="14.25" x14ac:dyDescent="0.2">
      <c r="B83" s="128"/>
      <c r="C83" s="128"/>
      <c r="D83" s="128"/>
      <c r="E83" s="128"/>
      <c r="F83" s="128"/>
      <c r="G83" s="128"/>
      <c r="H83" s="128"/>
      <c r="I83" s="128"/>
      <c r="J83" s="128"/>
      <c r="K83" s="128"/>
      <c r="L83" s="128"/>
      <c r="M83" s="128"/>
      <c r="N83" s="128"/>
      <c r="O83" s="128"/>
      <c r="P83" s="295"/>
      <c r="Q83" s="128"/>
      <c r="R83" s="128"/>
      <c r="S83" s="128"/>
      <c r="T83" s="128"/>
      <c r="U83" s="128"/>
      <c r="V83" s="128"/>
      <c r="W83" s="128"/>
      <c r="X83" s="128"/>
      <c r="Y83" s="128"/>
      <c r="Z83" s="128"/>
      <c r="AA83" s="128"/>
      <c r="AB83" s="128"/>
      <c r="AC83" s="128"/>
    </row>
    <row r="84" spans="2:29" ht="14.25" x14ac:dyDescent="0.2">
      <c r="B84" s="128"/>
      <c r="C84" s="128"/>
      <c r="D84" s="128"/>
      <c r="E84" s="128"/>
      <c r="F84" s="128"/>
      <c r="G84" s="128"/>
      <c r="H84" s="128"/>
      <c r="I84" s="128"/>
      <c r="J84" s="128"/>
      <c r="K84" s="128"/>
      <c r="L84" s="128"/>
      <c r="M84" s="128"/>
      <c r="N84" s="128"/>
      <c r="O84" s="128"/>
      <c r="P84" s="295"/>
      <c r="Q84" s="128"/>
      <c r="R84" s="128"/>
      <c r="S84" s="128"/>
      <c r="T84" s="128"/>
      <c r="U84" s="128"/>
      <c r="V84" s="128"/>
      <c r="W84" s="128"/>
      <c r="X84" s="128"/>
      <c r="Y84" s="128"/>
      <c r="Z84" s="128"/>
      <c r="AA84" s="128"/>
      <c r="AB84" s="128"/>
      <c r="AC84" s="128"/>
    </row>
    <row r="85" spans="2:29" ht="14.25" x14ac:dyDescent="0.2">
      <c r="B85" s="128"/>
      <c r="C85" s="128"/>
      <c r="D85" s="128"/>
      <c r="E85" s="128"/>
      <c r="F85" s="128"/>
      <c r="G85" s="128"/>
      <c r="H85" s="128"/>
      <c r="I85" s="128"/>
      <c r="J85" s="128"/>
      <c r="K85" s="128"/>
      <c r="L85" s="128"/>
      <c r="M85" s="128"/>
      <c r="N85" s="128"/>
      <c r="O85" s="128"/>
      <c r="P85" s="295"/>
      <c r="Q85" s="128"/>
      <c r="R85" s="128"/>
      <c r="S85" s="128"/>
      <c r="T85" s="128"/>
      <c r="U85" s="128"/>
      <c r="V85" s="128"/>
      <c r="W85" s="128"/>
      <c r="X85" s="128"/>
      <c r="Y85" s="128"/>
      <c r="Z85" s="128"/>
      <c r="AA85" s="128"/>
      <c r="AB85" s="128"/>
      <c r="AC85" s="128"/>
    </row>
    <row r="86" spans="2:29" ht="14.25" x14ac:dyDescent="0.2">
      <c r="B86" s="128"/>
      <c r="C86" s="128"/>
      <c r="D86" s="128"/>
      <c r="E86" s="128"/>
      <c r="F86" s="128"/>
      <c r="G86" s="128"/>
      <c r="H86" s="128"/>
      <c r="I86" s="128"/>
      <c r="J86" s="128"/>
      <c r="K86" s="128"/>
      <c r="L86" s="128"/>
      <c r="M86" s="128"/>
      <c r="N86" s="128"/>
      <c r="O86" s="128"/>
      <c r="P86" s="295"/>
      <c r="Q86" s="128"/>
      <c r="R86" s="128"/>
      <c r="S86" s="128"/>
      <c r="T86" s="128"/>
      <c r="U86" s="128"/>
      <c r="V86" s="128"/>
      <c r="W86" s="128"/>
      <c r="X86" s="128"/>
      <c r="Y86" s="128"/>
      <c r="Z86" s="128"/>
      <c r="AA86" s="128"/>
      <c r="AB86" s="128"/>
      <c r="AC86" s="128"/>
    </row>
    <row r="87" spans="2:29" ht="14.25" x14ac:dyDescent="0.2">
      <c r="B87" s="128"/>
      <c r="C87" s="128"/>
      <c r="D87" s="128"/>
      <c r="E87" s="128"/>
      <c r="F87" s="128"/>
      <c r="G87" s="128"/>
      <c r="H87" s="128"/>
      <c r="I87" s="128"/>
      <c r="J87" s="128"/>
      <c r="K87" s="128"/>
      <c r="L87" s="128"/>
      <c r="M87" s="128"/>
      <c r="N87" s="128"/>
      <c r="O87" s="128"/>
      <c r="P87" s="295"/>
      <c r="Q87" s="128"/>
      <c r="R87" s="128"/>
      <c r="S87" s="128"/>
      <c r="T87" s="128"/>
      <c r="U87" s="128"/>
      <c r="V87" s="128"/>
      <c r="W87" s="128"/>
      <c r="X87" s="128"/>
      <c r="Y87" s="128"/>
      <c r="Z87" s="128"/>
      <c r="AA87" s="128"/>
      <c r="AB87" s="128"/>
      <c r="AC87" s="128"/>
    </row>
    <row r="88" spans="2:29" ht="14.25" x14ac:dyDescent="0.2">
      <c r="B88" s="128"/>
      <c r="C88" s="128"/>
      <c r="D88" s="128"/>
      <c r="E88" s="128"/>
      <c r="F88" s="128"/>
      <c r="G88" s="128"/>
      <c r="H88" s="128"/>
      <c r="I88" s="128"/>
      <c r="J88" s="128"/>
      <c r="K88" s="128"/>
      <c r="L88" s="128"/>
      <c r="M88" s="128"/>
      <c r="N88" s="128"/>
      <c r="O88" s="128"/>
      <c r="P88" s="295"/>
      <c r="Q88" s="128"/>
      <c r="R88" s="128"/>
      <c r="S88" s="128"/>
      <c r="T88" s="128"/>
      <c r="U88" s="128"/>
      <c r="V88" s="128"/>
      <c r="W88" s="128"/>
      <c r="X88" s="128"/>
      <c r="Y88" s="128"/>
      <c r="Z88" s="128"/>
      <c r="AA88" s="128"/>
      <c r="AB88" s="128"/>
      <c r="AC88" s="128"/>
    </row>
    <row r="89" spans="2:29" ht="14.25" x14ac:dyDescent="0.2">
      <c r="B89" s="128"/>
      <c r="C89" s="128"/>
      <c r="D89" s="128"/>
      <c r="E89" s="128"/>
      <c r="F89" s="128"/>
      <c r="G89" s="128"/>
      <c r="H89" s="128"/>
      <c r="I89" s="128"/>
      <c r="J89" s="128"/>
      <c r="K89" s="128"/>
      <c r="L89" s="128"/>
      <c r="M89" s="128"/>
      <c r="N89" s="128"/>
      <c r="O89" s="128"/>
      <c r="P89" s="295"/>
      <c r="Q89" s="128"/>
      <c r="R89" s="128"/>
      <c r="S89" s="128"/>
      <c r="T89" s="128"/>
      <c r="U89" s="128"/>
      <c r="V89" s="128"/>
      <c r="W89" s="128"/>
      <c r="X89" s="128"/>
      <c r="Y89" s="128"/>
      <c r="Z89" s="128"/>
      <c r="AA89" s="128"/>
      <c r="AB89" s="128"/>
      <c r="AC89" s="128"/>
    </row>
    <row r="90" spans="2:29" ht="14.25" x14ac:dyDescent="0.2">
      <c r="B90" s="128"/>
      <c r="C90" s="128"/>
      <c r="D90" s="128"/>
      <c r="E90" s="128"/>
      <c r="F90" s="128"/>
      <c r="G90" s="128"/>
      <c r="H90" s="128"/>
      <c r="I90" s="128"/>
      <c r="J90" s="128"/>
      <c r="K90" s="128"/>
      <c r="L90" s="128"/>
      <c r="M90" s="128"/>
      <c r="N90" s="128"/>
      <c r="O90" s="128"/>
      <c r="P90" s="295"/>
      <c r="Q90" s="128"/>
      <c r="R90" s="128"/>
      <c r="S90" s="128"/>
      <c r="T90" s="128"/>
      <c r="U90" s="128"/>
      <c r="V90" s="128"/>
      <c r="W90" s="128"/>
      <c r="X90" s="128"/>
      <c r="Y90" s="128"/>
      <c r="Z90" s="128"/>
      <c r="AA90" s="128"/>
      <c r="AB90" s="128"/>
      <c r="AC90" s="128"/>
    </row>
    <row r="91" spans="2:29" ht="14.25" x14ac:dyDescent="0.2">
      <c r="B91" s="128"/>
      <c r="C91" s="128"/>
      <c r="D91" s="128"/>
      <c r="E91" s="128"/>
      <c r="F91" s="128"/>
      <c r="G91" s="128"/>
      <c r="H91" s="128"/>
      <c r="I91" s="128"/>
      <c r="J91" s="128"/>
      <c r="K91" s="128"/>
      <c r="L91" s="128"/>
      <c r="M91" s="128"/>
      <c r="N91" s="128"/>
      <c r="O91" s="128"/>
      <c r="P91" s="295"/>
      <c r="Q91" s="128"/>
      <c r="R91" s="128"/>
      <c r="S91" s="128"/>
      <c r="T91" s="128"/>
      <c r="U91" s="128"/>
      <c r="V91" s="128"/>
      <c r="W91" s="128"/>
      <c r="X91" s="128"/>
      <c r="Y91" s="128"/>
      <c r="Z91" s="128"/>
      <c r="AA91" s="128"/>
      <c r="AB91" s="128"/>
      <c r="AC91" s="128"/>
    </row>
    <row r="92" spans="2:29" ht="14.25" x14ac:dyDescent="0.2">
      <c r="B92" s="128"/>
      <c r="C92" s="128"/>
      <c r="D92" s="128"/>
      <c r="E92" s="128"/>
      <c r="F92" s="128"/>
      <c r="G92" s="128"/>
      <c r="H92" s="128"/>
      <c r="I92" s="128"/>
      <c r="J92" s="128"/>
      <c r="K92" s="128"/>
      <c r="L92" s="128"/>
      <c r="M92" s="128"/>
      <c r="N92" s="128"/>
      <c r="O92" s="128"/>
      <c r="P92" s="295"/>
      <c r="Q92" s="128"/>
      <c r="R92" s="128"/>
      <c r="S92" s="128"/>
      <c r="T92" s="128"/>
      <c r="U92" s="128"/>
      <c r="V92" s="128"/>
      <c r="W92" s="128"/>
      <c r="X92" s="128"/>
      <c r="Y92" s="128"/>
      <c r="Z92" s="128"/>
      <c r="AA92" s="128"/>
      <c r="AB92" s="128"/>
      <c r="AC92" s="128"/>
    </row>
    <row r="93" spans="2:29" ht="14.25" x14ac:dyDescent="0.2">
      <c r="B93" s="128"/>
      <c r="C93" s="128"/>
      <c r="D93" s="128"/>
      <c r="E93" s="128"/>
      <c r="F93" s="128"/>
      <c r="G93" s="128"/>
      <c r="H93" s="128"/>
      <c r="I93" s="128"/>
      <c r="J93" s="128"/>
      <c r="K93" s="128"/>
      <c r="L93" s="128"/>
      <c r="M93" s="128"/>
      <c r="N93" s="128"/>
      <c r="O93" s="128"/>
      <c r="P93" s="295"/>
      <c r="Q93" s="128"/>
      <c r="R93" s="128"/>
      <c r="S93" s="128"/>
      <c r="T93" s="128"/>
      <c r="U93" s="128"/>
      <c r="V93" s="128"/>
      <c r="W93" s="128"/>
      <c r="X93" s="128"/>
      <c r="Y93" s="128"/>
      <c r="Z93" s="128"/>
      <c r="AA93" s="128"/>
      <c r="AB93" s="128"/>
      <c r="AC93" s="128"/>
    </row>
    <row r="94" spans="2:29" ht="14.25" x14ac:dyDescent="0.2">
      <c r="B94" s="128"/>
      <c r="C94" s="128"/>
      <c r="D94" s="128"/>
      <c r="E94" s="128"/>
      <c r="F94" s="128"/>
      <c r="G94" s="128"/>
      <c r="H94" s="128"/>
      <c r="I94" s="128"/>
      <c r="J94" s="128"/>
      <c r="K94" s="128"/>
      <c r="L94" s="128"/>
      <c r="M94" s="128"/>
      <c r="N94" s="128"/>
      <c r="O94" s="128"/>
      <c r="P94" s="295"/>
      <c r="Q94" s="128"/>
      <c r="R94" s="128"/>
      <c r="S94" s="128"/>
      <c r="T94" s="128"/>
      <c r="U94" s="128"/>
      <c r="V94" s="128"/>
      <c r="W94" s="128"/>
      <c r="X94" s="128"/>
      <c r="Y94" s="128"/>
      <c r="Z94" s="128"/>
      <c r="AA94" s="128"/>
      <c r="AB94" s="128"/>
      <c r="AC94" s="128"/>
    </row>
    <row r="95" spans="2:29" ht="14.25" x14ac:dyDescent="0.2">
      <c r="B95" s="128"/>
      <c r="C95" s="128"/>
      <c r="D95" s="128"/>
      <c r="E95" s="128"/>
      <c r="F95" s="128"/>
      <c r="G95" s="128"/>
      <c r="H95" s="128"/>
      <c r="I95" s="128"/>
      <c r="J95" s="128"/>
      <c r="K95" s="128"/>
      <c r="L95" s="128"/>
      <c r="M95" s="128"/>
      <c r="N95" s="128"/>
      <c r="O95" s="128"/>
      <c r="P95" s="295"/>
      <c r="Q95" s="128"/>
      <c r="R95" s="128"/>
      <c r="S95" s="128"/>
      <c r="T95" s="128"/>
      <c r="U95" s="128"/>
      <c r="V95" s="128"/>
      <c r="W95" s="128"/>
      <c r="X95" s="128"/>
      <c r="Y95" s="128"/>
      <c r="Z95" s="128"/>
      <c r="AA95" s="128"/>
      <c r="AB95" s="128"/>
      <c r="AC95" s="128"/>
    </row>
    <row r="96" spans="2:29" ht="14.25" x14ac:dyDescent="0.2">
      <c r="B96" s="128"/>
      <c r="C96" s="128"/>
      <c r="D96" s="128"/>
      <c r="E96" s="128"/>
      <c r="F96" s="128"/>
      <c r="G96" s="128"/>
      <c r="H96" s="128"/>
      <c r="I96" s="128"/>
      <c r="J96" s="128"/>
      <c r="K96" s="128"/>
      <c r="L96" s="128"/>
      <c r="M96" s="128"/>
      <c r="N96" s="128"/>
      <c r="O96" s="128"/>
      <c r="P96" s="295"/>
      <c r="Q96" s="128"/>
      <c r="R96" s="128"/>
      <c r="S96" s="128"/>
      <c r="T96" s="128"/>
      <c r="U96" s="128"/>
      <c r="V96" s="128"/>
      <c r="W96" s="128"/>
      <c r="X96" s="128"/>
      <c r="Y96" s="128"/>
      <c r="Z96" s="128"/>
      <c r="AA96" s="128"/>
      <c r="AB96" s="128"/>
      <c r="AC96" s="128"/>
    </row>
    <row r="97" spans="2:29" ht="14.25" x14ac:dyDescent="0.2">
      <c r="B97" s="128"/>
      <c r="C97" s="128"/>
      <c r="D97" s="128"/>
      <c r="E97" s="128"/>
      <c r="F97" s="128"/>
      <c r="G97" s="128"/>
      <c r="H97" s="128"/>
      <c r="I97" s="128"/>
      <c r="J97" s="128"/>
      <c r="K97" s="128"/>
      <c r="L97" s="128"/>
      <c r="M97" s="128"/>
      <c r="N97" s="128"/>
      <c r="O97" s="128"/>
      <c r="P97" s="295"/>
      <c r="Q97" s="128"/>
      <c r="R97" s="128"/>
      <c r="S97" s="128"/>
      <c r="T97" s="128"/>
      <c r="U97" s="128"/>
      <c r="V97" s="128"/>
      <c r="W97" s="128"/>
      <c r="X97" s="128"/>
      <c r="Y97" s="128"/>
      <c r="Z97" s="128"/>
      <c r="AA97" s="128"/>
      <c r="AB97" s="128"/>
      <c r="AC97" s="128"/>
    </row>
  </sheetData>
  <mergeCells count="55">
    <mergeCell ref="Y34:AC34"/>
    <mergeCell ref="G27:L27"/>
    <mergeCell ref="G28:L28"/>
    <mergeCell ref="G29:L29"/>
    <mergeCell ref="G30:L30"/>
    <mergeCell ref="G31:L31"/>
    <mergeCell ref="G32:L32"/>
    <mergeCell ref="G33:L33"/>
    <mergeCell ref="M28:R28"/>
    <mergeCell ref="M27:R27"/>
    <mergeCell ref="M29:R29"/>
    <mergeCell ref="M30:R30"/>
    <mergeCell ref="M31:R31"/>
    <mergeCell ref="M32:R32"/>
    <mergeCell ref="M33:R33"/>
    <mergeCell ref="S27:AC27"/>
    <mergeCell ref="S33:AC33"/>
    <mergeCell ref="G6:AC6"/>
    <mergeCell ref="G7:AC7"/>
    <mergeCell ref="B29:F32"/>
    <mergeCell ref="B28:F28"/>
    <mergeCell ref="B33:F33"/>
    <mergeCell ref="S28:AC28"/>
    <mergeCell ref="S29:AC29"/>
    <mergeCell ref="S30:AC30"/>
    <mergeCell ref="S31:AC31"/>
    <mergeCell ref="S32:AC32"/>
    <mergeCell ref="F2:Z2"/>
    <mergeCell ref="F1:Z1"/>
    <mergeCell ref="B27:F27"/>
    <mergeCell ref="B2:E2"/>
    <mergeCell ref="V11:X11"/>
    <mergeCell ref="V9:Y10"/>
    <mergeCell ref="H9:J10"/>
    <mergeCell ref="H11:I11"/>
    <mergeCell ref="L9:O9"/>
    <mergeCell ref="L10:L11"/>
    <mergeCell ref="M10:M11"/>
    <mergeCell ref="J4:X4"/>
    <mergeCell ref="B25:AC25"/>
    <mergeCell ref="B6:F6"/>
    <mergeCell ref="B7:F7"/>
    <mergeCell ref="B4:G4"/>
    <mergeCell ref="B5:G5"/>
    <mergeCell ref="Y4:Z4"/>
    <mergeCell ref="Z9:AC10"/>
    <mergeCell ref="B10:E10"/>
    <mergeCell ref="B9:E9"/>
    <mergeCell ref="F9:G10"/>
    <mergeCell ref="K9:K10"/>
    <mergeCell ref="S10:U10"/>
    <mergeCell ref="R10:R11"/>
    <mergeCell ref="P10:Q11"/>
    <mergeCell ref="P9:U9"/>
    <mergeCell ref="AA4:AC4"/>
  </mergeCells>
  <printOptions horizontalCentered="1"/>
  <pageMargins left="0.43307086614173229" right="0.31496062992125984" top="0.74803149606299213" bottom="0.74803149606299213" header="0.31496062992125984" footer="0.31496062992125984"/>
  <pageSetup scale="50"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M39"/>
  <sheetViews>
    <sheetView showGridLines="0" zoomScaleNormal="100" zoomScaleSheetLayoutView="85" workbookViewId="0">
      <selection activeCell="E14" sqref="E14:H14"/>
    </sheetView>
  </sheetViews>
  <sheetFormatPr baseColWidth="10" defaultColWidth="11.42578125" defaultRowHeight="12.75" x14ac:dyDescent="0.2"/>
  <cols>
    <col min="1" max="1" width="9.140625" style="32" customWidth="1"/>
    <col min="2" max="2" width="11.42578125" style="32"/>
    <col min="3" max="3" width="4.85546875" style="98" customWidth="1"/>
    <col min="4" max="4" width="8" style="98" customWidth="1"/>
    <col min="5" max="6" width="20.85546875" style="36" customWidth="1"/>
    <col min="7" max="7" width="31.5703125" style="36" customWidth="1"/>
    <col min="8" max="8" width="7.5703125" style="36" customWidth="1"/>
    <col min="9" max="9" width="4.140625" style="36" customWidth="1"/>
    <col min="10" max="10" width="11.42578125" style="38"/>
    <col min="11" max="11" width="11.42578125" style="37"/>
    <col min="12" max="12" width="11.42578125" style="36"/>
    <col min="13" max="13" width="3.7109375" style="36" customWidth="1"/>
    <col min="14" max="22" width="11.42578125" style="36" customWidth="1"/>
    <col min="23" max="23" width="11.42578125" style="37" customWidth="1"/>
    <col min="24" max="25" width="11.42578125" style="31" customWidth="1"/>
    <col min="26" max="26" width="5.5703125" style="31" customWidth="1"/>
    <col min="27" max="65" width="11.42578125" style="31" customWidth="1"/>
    <col min="66" max="16384" width="11.42578125" style="31"/>
  </cols>
  <sheetData>
    <row r="1" spans="1:65" ht="16.5" customHeight="1" x14ac:dyDescent="0.2">
      <c r="A1" s="39"/>
      <c r="B1" s="35"/>
      <c r="C1" s="759" t="s">
        <v>208</v>
      </c>
      <c r="D1" s="759"/>
      <c r="E1" s="759"/>
      <c r="F1" s="759"/>
      <c r="G1" s="759"/>
      <c r="H1" s="759"/>
      <c r="I1" s="759"/>
      <c r="J1" s="42"/>
      <c r="K1" s="42"/>
      <c r="L1" s="42"/>
    </row>
    <row r="2" spans="1:65" ht="41.25" customHeight="1" thickBot="1" x14ac:dyDescent="0.25">
      <c r="A2" s="761" t="s">
        <v>71</v>
      </c>
      <c r="B2" s="761"/>
      <c r="C2" s="760"/>
      <c r="D2" s="760"/>
      <c r="E2" s="760"/>
      <c r="F2" s="760"/>
      <c r="G2" s="760"/>
      <c r="H2" s="760"/>
      <c r="I2" s="760"/>
      <c r="J2" s="43"/>
      <c r="K2" s="43"/>
      <c r="L2" s="43"/>
      <c r="N2" s="762" t="s">
        <v>192</v>
      </c>
      <c r="O2" s="762"/>
      <c r="P2" s="762"/>
      <c r="Q2" s="762"/>
      <c r="R2" s="762"/>
      <c r="S2" s="762"/>
      <c r="T2" s="762"/>
      <c r="U2" s="762"/>
      <c r="V2" s="762"/>
      <c r="W2" s="762"/>
      <c r="X2" s="762"/>
      <c r="Y2" s="762"/>
    </row>
    <row r="3" spans="1:65" ht="9" customHeight="1" thickTop="1" x14ac:dyDescent="0.2">
      <c r="A3" s="101"/>
      <c r="B3" s="101"/>
      <c r="C3" s="101"/>
      <c r="D3" s="101"/>
      <c r="E3" s="101"/>
      <c r="F3" s="101"/>
      <c r="G3" s="44"/>
      <c r="N3" s="35"/>
      <c r="O3" s="35"/>
      <c r="P3" s="35"/>
      <c r="Q3" s="35"/>
      <c r="R3" s="35"/>
      <c r="S3" s="35"/>
      <c r="T3" s="35"/>
      <c r="U3" s="35"/>
      <c r="V3" s="35"/>
      <c r="W3" s="35"/>
      <c r="X3" s="35"/>
      <c r="Y3" s="35"/>
    </row>
    <row r="4" spans="1:65" ht="20.25" x14ac:dyDescent="0.2">
      <c r="A4" s="763" t="s">
        <v>73</v>
      </c>
      <c r="B4" s="763"/>
      <c r="C4" s="763"/>
      <c r="D4" s="763"/>
      <c r="E4" s="763"/>
      <c r="F4" s="763"/>
      <c r="G4" s="763"/>
      <c r="H4" s="763"/>
      <c r="I4" s="763"/>
      <c r="J4" s="763"/>
      <c r="K4" s="763"/>
      <c r="L4" s="763"/>
      <c r="N4" s="763" t="s">
        <v>73</v>
      </c>
      <c r="O4" s="763"/>
      <c r="P4" s="763"/>
      <c r="Q4" s="763"/>
      <c r="R4" s="763"/>
      <c r="S4" s="763"/>
      <c r="T4" s="763"/>
      <c r="U4" s="763"/>
      <c r="V4" s="763"/>
      <c r="W4" s="763"/>
      <c r="X4" s="763"/>
      <c r="Y4" s="763"/>
    </row>
    <row r="5" spans="1:65" ht="12" customHeight="1" x14ac:dyDescent="0.2">
      <c r="A5" s="101"/>
      <c r="B5" s="101"/>
      <c r="C5" s="101"/>
      <c r="D5" s="101"/>
      <c r="E5" s="101"/>
      <c r="F5" s="101"/>
      <c r="G5" s="44"/>
    </row>
    <row r="6" spans="1:65" ht="35.25" customHeight="1" x14ac:dyDescent="0.2">
      <c r="A6" s="757" t="s">
        <v>191</v>
      </c>
      <c r="B6" s="758"/>
      <c r="C6" s="758"/>
      <c r="D6" s="758"/>
      <c r="E6" s="748"/>
      <c r="F6" s="748"/>
      <c r="G6" s="749"/>
      <c r="H6" s="753" t="s">
        <v>155</v>
      </c>
      <c r="I6" s="753"/>
      <c r="J6" s="753"/>
      <c r="K6" s="754">
        <v>312</v>
      </c>
      <c r="L6" s="754"/>
    </row>
    <row r="7" spans="1:65" ht="15.75" customHeight="1" x14ac:dyDescent="0.2">
      <c r="A7" s="45"/>
      <c r="B7" s="45"/>
      <c r="C7" s="45"/>
      <c r="D7" s="45"/>
      <c r="E7" s="45"/>
      <c r="F7" s="34"/>
      <c r="G7" s="34"/>
      <c r="H7" s="753" t="s">
        <v>110</v>
      </c>
      <c r="I7" s="753"/>
      <c r="J7" s="753"/>
      <c r="K7" s="755">
        <v>2018</v>
      </c>
      <c r="L7" s="755"/>
      <c r="M7" s="34"/>
    </row>
    <row r="8" spans="1:65" ht="15.75" customHeight="1" x14ac:dyDescent="0.2">
      <c r="A8" s="34"/>
      <c r="B8" s="34"/>
      <c r="C8" s="34"/>
      <c r="D8" s="34"/>
      <c r="E8" s="34"/>
      <c r="F8" s="34"/>
      <c r="G8" s="34"/>
      <c r="H8" s="753" t="s">
        <v>23</v>
      </c>
      <c r="I8" s="753"/>
      <c r="J8" s="753"/>
      <c r="K8" s="756"/>
      <c r="L8" s="755"/>
      <c r="M8" s="34"/>
    </row>
    <row r="9" spans="1:65" ht="7.5" customHeight="1" x14ac:dyDescent="0.2">
      <c r="A9" s="34"/>
      <c r="B9" s="34"/>
      <c r="C9" s="34"/>
      <c r="D9" s="34"/>
      <c r="E9" s="34"/>
      <c r="F9" s="34"/>
      <c r="G9" s="34"/>
      <c r="H9" s="34"/>
      <c r="I9" s="34"/>
      <c r="J9" s="34"/>
      <c r="K9" s="34"/>
      <c r="L9" s="34"/>
      <c r="M9" s="34"/>
    </row>
    <row r="10" spans="1:65" ht="10.5" customHeight="1" thickBot="1" x14ac:dyDescent="0.25">
      <c r="A10" s="46"/>
      <c r="B10" s="46"/>
      <c r="C10" s="46"/>
      <c r="D10" s="46"/>
      <c r="E10" s="46"/>
      <c r="F10" s="46"/>
      <c r="G10" s="46"/>
    </row>
    <row r="11" spans="1:65" ht="15.75" x14ac:dyDescent="0.2">
      <c r="A11" s="730" t="s">
        <v>84</v>
      </c>
      <c r="B11" s="731"/>
      <c r="C11" s="731"/>
      <c r="D11" s="731"/>
      <c r="E11" s="731"/>
      <c r="F11" s="731"/>
      <c r="G11" s="731"/>
      <c r="H11" s="731"/>
      <c r="I11" s="731"/>
      <c r="J11" s="731"/>
      <c r="K11" s="731"/>
      <c r="L11" s="732"/>
      <c r="M11" s="47"/>
      <c r="N11" s="47"/>
      <c r="O11" s="47"/>
      <c r="P11" s="47"/>
      <c r="Q11" s="47"/>
      <c r="R11" s="47"/>
      <c r="S11" s="47"/>
      <c r="T11" s="47"/>
      <c r="U11" s="47"/>
      <c r="V11" s="31"/>
      <c r="W11" s="31"/>
    </row>
    <row r="12" spans="1:65" ht="15" x14ac:dyDescent="0.25">
      <c r="A12" s="733" t="s">
        <v>79</v>
      </c>
      <c r="B12" s="734"/>
      <c r="C12" s="734"/>
      <c r="D12" s="734"/>
      <c r="E12" s="734"/>
      <c r="F12" s="734"/>
      <c r="G12" s="734"/>
      <c r="H12" s="735"/>
      <c r="I12" s="48"/>
      <c r="J12" s="736" t="s">
        <v>164</v>
      </c>
      <c r="K12" s="737"/>
      <c r="L12" s="738"/>
    </row>
    <row r="13" spans="1:65" ht="15" x14ac:dyDescent="0.25">
      <c r="A13" s="49"/>
      <c r="B13" s="50"/>
      <c r="C13" s="51"/>
      <c r="D13" s="51"/>
      <c r="E13" s="52"/>
      <c r="F13" s="52"/>
      <c r="G13" s="52"/>
      <c r="H13" s="52"/>
      <c r="I13" s="47"/>
      <c r="J13" s="53"/>
      <c r="K13" s="54"/>
      <c r="L13" s="55"/>
    </row>
    <row r="14" spans="1:65" ht="24" customHeight="1" x14ac:dyDescent="0.25">
      <c r="A14" s="56" t="s">
        <v>80</v>
      </c>
      <c r="B14" s="57"/>
      <c r="C14" s="58">
        <v>1</v>
      </c>
      <c r="D14" s="59" t="s">
        <v>91</v>
      </c>
      <c r="E14" s="722" t="s">
        <v>1690</v>
      </c>
      <c r="F14" s="723"/>
      <c r="G14" s="723"/>
      <c r="H14" s="724"/>
      <c r="I14" s="60"/>
      <c r="J14" s="61">
        <v>3</v>
      </c>
      <c r="K14" s="62" t="str">
        <f>VLOOKUP($J$14:$J$17,$BD$17:$BE$21,2,FALSE)</f>
        <v>Media</v>
      </c>
      <c r="L14" s="63">
        <f>J14</f>
        <v>3</v>
      </c>
      <c r="M14" s="64"/>
      <c r="N14" s="64"/>
      <c r="O14" s="64"/>
      <c r="P14" s="64"/>
      <c r="Q14" s="64"/>
      <c r="R14" s="64"/>
      <c r="S14" s="64"/>
      <c r="T14" s="64"/>
      <c r="U14" s="64"/>
    </row>
    <row r="15" spans="1:65" ht="24" customHeight="1" x14ac:dyDescent="0.2">
      <c r="A15" s="742" t="s">
        <v>12</v>
      </c>
      <c r="B15" s="743"/>
      <c r="C15" s="65">
        <v>2</v>
      </c>
      <c r="D15" s="66" t="s">
        <v>94</v>
      </c>
      <c r="E15" s="722" t="s">
        <v>1689</v>
      </c>
      <c r="F15" s="723"/>
      <c r="G15" s="723"/>
      <c r="H15" s="724"/>
      <c r="I15" s="47"/>
      <c r="J15" s="61">
        <v>4</v>
      </c>
      <c r="K15" s="62" t="str">
        <f>VLOOKUP($J$14:$J$17,$BD$17:$BE$21,2,FALSE)</f>
        <v>Media alta</v>
      </c>
      <c r="L15" s="63">
        <f>J15</f>
        <v>4</v>
      </c>
      <c r="M15" s="47"/>
      <c r="N15" s="47"/>
      <c r="O15" s="47"/>
      <c r="P15" s="47"/>
      <c r="Q15" s="47"/>
      <c r="R15" s="47"/>
      <c r="S15" s="47"/>
      <c r="T15" s="47"/>
      <c r="U15" s="47"/>
      <c r="V15" s="31"/>
      <c r="W15" s="31"/>
      <c r="BB15" s="67">
        <v>3</v>
      </c>
      <c r="BC15" s="67">
        <v>3</v>
      </c>
      <c r="BD15" s="752" t="s">
        <v>89</v>
      </c>
      <c r="BE15" s="752"/>
      <c r="BF15" s="752"/>
      <c r="BG15" s="752"/>
      <c r="BH15" s="67"/>
      <c r="BI15" s="67"/>
      <c r="BJ15" s="67"/>
      <c r="BK15" s="67"/>
      <c r="BL15" s="67"/>
      <c r="BM15" s="67"/>
    </row>
    <row r="16" spans="1:65" ht="24" customHeight="1" x14ac:dyDescent="0.2">
      <c r="A16" s="742"/>
      <c r="B16" s="743"/>
      <c r="C16" s="65">
        <v>3</v>
      </c>
      <c r="D16" s="66" t="s">
        <v>93</v>
      </c>
      <c r="E16" s="722" t="s">
        <v>1688</v>
      </c>
      <c r="F16" s="723"/>
      <c r="G16" s="723"/>
      <c r="H16" s="724"/>
      <c r="I16" s="47"/>
      <c r="J16" s="61">
        <v>3</v>
      </c>
      <c r="K16" s="62" t="str">
        <f>VLOOKUP($J$14:$J$17,$BD$17:$BE$21,2,FALSE)</f>
        <v>Media</v>
      </c>
      <c r="L16" s="63">
        <f>J16</f>
        <v>3</v>
      </c>
      <c r="M16" s="68"/>
      <c r="N16" s="68"/>
      <c r="O16" s="68"/>
      <c r="P16" s="68"/>
      <c r="Q16" s="68"/>
      <c r="R16" s="68"/>
      <c r="S16" s="68"/>
      <c r="T16" s="68"/>
      <c r="U16" s="68"/>
      <c r="BB16" s="67">
        <v>3</v>
      </c>
      <c r="BC16" s="67">
        <v>3</v>
      </c>
      <c r="BD16" s="69" t="s">
        <v>90</v>
      </c>
      <c r="BE16" s="70"/>
      <c r="BF16" s="750" t="s">
        <v>72</v>
      </c>
      <c r="BG16" s="751"/>
      <c r="BH16" s="751"/>
      <c r="BI16" s="751"/>
      <c r="BJ16" s="751"/>
      <c r="BK16" s="67"/>
      <c r="BL16" s="67"/>
      <c r="BM16" s="67"/>
    </row>
    <row r="17" spans="1:65" ht="24" customHeight="1" x14ac:dyDescent="0.2">
      <c r="A17" s="744"/>
      <c r="B17" s="745"/>
      <c r="C17" s="71">
        <v>4</v>
      </c>
      <c r="D17" s="72" t="s">
        <v>92</v>
      </c>
      <c r="E17" s="739" t="s">
        <v>1687</v>
      </c>
      <c r="F17" s="740"/>
      <c r="G17" s="740"/>
      <c r="H17" s="741"/>
      <c r="I17" s="47"/>
      <c r="J17" s="61">
        <v>4</v>
      </c>
      <c r="K17" s="62" t="str">
        <f>VLOOKUP($J$14:$J$17,$BD$17:$BE$21,2,FALSE)</f>
        <v>Media alta</v>
      </c>
      <c r="L17" s="63">
        <f>J17</f>
        <v>4</v>
      </c>
      <c r="M17" s="73"/>
      <c r="N17" s="73"/>
      <c r="O17" s="73"/>
      <c r="P17" s="73"/>
      <c r="Q17" s="73"/>
      <c r="R17" s="73"/>
      <c r="S17" s="73"/>
      <c r="T17" s="73"/>
      <c r="U17" s="73"/>
      <c r="V17" s="73"/>
      <c r="BB17" s="67">
        <v>3</v>
      </c>
      <c r="BC17" s="67">
        <v>3</v>
      </c>
      <c r="BD17" s="74">
        <v>1</v>
      </c>
      <c r="BE17" s="74" t="s">
        <v>165</v>
      </c>
      <c r="BF17" s="75" t="s">
        <v>85</v>
      </c>
      <c r="BG17" s="76" t="s">
        <v>91</v>
      </c>
      <c r="BH17" s="729" t="s">
        <v>107</v>
      </c>
      <c r="BI17" s="729"/>
      <c r="BJ17" s="729"/>
      <c r="BK17" s="67"/>
      <c r="BL17" s="67"/>
      <c r="BM17" s="67"/>
    </row>
    <row r="18" spans="1:65" ht="23.25" customHeight="1" x14ac:dyDescent="0.25">
      <c r="A18" s="49"/>
      <c r="B18" s="50"/>
      <c r="C18" s="51"/>
      <c r="D18" s="51"/>
      <c r="E18" s="52"/>
      <c r="F18" s="52"/>
      <c r="G18" s="52"/>
      <c r="H18" s="52"/>
      <c r="I18" s="47"/>
      <c r="J18" s="53"/>
      <c r="K18" s="54"/>
      <c r="L18" s="55"/>
      <c r="M18" s="73"/>
      <c r="N18" s="73"/>
      <c r="O18" s="73"/>
      <c r="P18" s="73"/>
      <c r="Q18" s="73"/>
      <c r="R18" s="73"/>
      <c r="S18" s="73"/>
      <c r="T18" s="73"/>
      <c r="U18" s="73"/>
      <c r="V18" s="73"/>
      <c r="BB18" s="67">
        <v>3</v>
      </c>
      <c r="BC18" s="67">
        <v>3</v>
      </c>
      <c r="BD18" s="74">
        <v>2</v>
      </c>
      <c r="BE18" s="74" t="s">
        <v>167</v>
      </c>
      <c r="BF18" s="75" t="s">
        <v>86</v>
      </c>
      <c r="BG18" s="76" t="s">
        <v>94</v>
      </c>
      <c r="BH18" s="729" t="s">
        <v>120</v>
      </c>
      <c r="BI18" s="729"/>
      <c r="BJ18" s="729"/>
      <c r="BK18" s="67"/>
      <c r="BL18" s="67"/>
      <c r="BM18" s="67">
        <v>1</v>
      </c>
    </row>
    <row r="19" spans="1:65" ht="24" customHeight="1" x14ac:dyDescent="0.25">
      <c r="A19" s="77" t="s">
        <v>81</v>
      </c>
      <c r="B19" s="78"/>
      <c r="C19" s="58">
        <v>1</v>
      </c>
      <c r="D19" s="59" t="s">
        <v>91</v>
      </c>
      <c r="E19" s="722" t="s">
        <v>1686</v>
      </c>
      <c r="F19" s="723"/>
      <c r="G19" s="723"/>
      <c r="H19" s="724"/>
      <c r="I19" s="60"/>
      <c r="J19" s="61">
        <v>4</v>
      </c>
      <c r="K19" s="62" t="str">
        <f>VLOOKUP($J$19:$J$22,$BD$17:$BE$21,2,FALSE)</f>
        <v>Media alta</v>
      </c>
      <c r="L19" s="63">
        <f>J19</f>
        <v>4</v>
      </c>
      <c r="M19" s="73"/>
      <c r="N19" s="73"/>
      <c r="O19" s="73"/>
      <c r="P19" s="73"/>
      <c r="Q19" s="73"/>
      <c r="R19" s="73"/>
      <c r="S19" s="73"/>
      <c r="T19" s="73"/>
      <c r="U19" s="73"/>
      <c r="V19" s="73"/>
      <c r="BB19" s="67">
        <v>3</v>
      </c>
      <c r="BC19" s="67">
        <v>3</v>
      </c>
      <c r="BD19" s="74">
        <v>3</v>
      </c>
      <c r="BE19" s="74" t="s">
        <v>166</v>
      </c>
      <c r="BF19" s="75" t="s">
        <v>87</v>
      </c>
      <c r="BG19" s="76" t="s">
        <v>93</v>
      </c>
      <c r="BH19" s="729" t="s">
        <v>121</v>
      </c>
      <c r="BI19" s="729"/>
      <c r="BJ19" s="729"/>
      <c r="BK19" s="67"/>
      <c r="BL19" s="67"/>
      <c r="BM19" s="67">
        <v>2</v>
      </c>
    </row>
    <row r="20" spans="1:65" ht="24" customHeight="1" x14ac:dyDescent="0.2">
      <c r="A20" s="715" t="s">
        <v>13</v>
      </c>
      <c r="B20" s="746"/>
      <c r="C20" s="65">
        <v>2</v>
      </c>
      <c r="D20" s="66" t="s">
        <v>94</v>
      </c>
      <c r="E20" s="722" t="s">
        <v>1685</v>
      </c>
      <c r="F20" s="723"/>
      <c r="G20" s="723"/>
      <c r="H20" s="724"/>
      <c r="I20" s="47"/>
      <c r="J20" s="61">
        <v>4</v>
      </c>
      <c r="K20" s="62" t="str">
        <f>VLOOKUP($J$19:$J$22,$BD$17:$BE$21,2,FALSE)</f>
        <v>Media alta</v>
      </c>
      <c r="L20" s="63">
        <f>J20</f>
        <v>4</v>
      </c>
      <c r="M20" s="47"/>
      <c r="N20" s="47"/>
      <c r="O20" s="47"/>
      <c r="P20" s="47"/>
      <c r="Q20" s="47"/>
      <c r="R20" s="47"/>
      <c r="S20" s="47"/>
      <c r="T20" s="47"/>
      <c r="U20" s="47"/>
      <c r="V20" s="47"/>
      <c r="BB20" s="67">
        <v>3</v>
      </c>
      <c r="BC20" s="67">
        <v>3</v>
      </c>
      <c r="BD20" s="74">
        <v>4</v>
      </c>
      <c r="BE20" s="79" t="s">
        <v>168</v>
      </c>
      <c r="BF20" s="80" t="s">
        <v>88</v>
      </c>
      <c r="BG20" s="76" t="s">
        <v>92</v>
      </c>
      <c r="BH20" s="729" t="s">
        <v>106</v>
      </c>
      <c r="BI20" s="729"/>
      <c r="BJ20" s="729"/>
      <c r="BK20" s="67"/>
      <c r="BL20" s="67"/>
      <c r="BM20" s="67">
        <v>3</v>
      </c>
    </row>
    <row r="21" spans="1:65" ht="24" customHeight="1" x14ac:dyDescent="0.2">
      <c r="A21" s="715"/>
      <c r="B21" s="746"/>
      <c r="C21" s="65">
        <v>3</v>
      </c>
      <c r="D21" s="66" t="s">
        <v>93</v>
      </c>
      <c r="E21" s="722" t="s">
        <v>1684</v>
      </c>
      <c r="F21" s="723"/>
      <c r="G21" s="723"/>
      <c r="H21" s="724"/>
      <c r="I21" s="47"/>
      <c r="J21" s="61">
        <v>4</v>
      </c>
      <c r="K21" s="62" t="str">
        <f>VLOOKUP($J$19:$J$22,$BD$17:$BE$21,2,FALSE)</f>
        <v>Media alta</v>
      </c>
      <c r="L21" s="63">
        <f>J21</f>
        <v>4</v>
      </c>
      <c r="M21" s="68"/>
      <c r="N21" s="68"/>
      <c r="O21" s="68"/>
      <c r="P21" s="68"/>
      <c r="Q21" s="68"/>
      <c r="R21" s="68"/>
      <c r="S21" s="68"/>
      <c r="T21" s="68"/>
      <c r="U21" s="68"/>
      <c r="V21" s="68"/>
      <c r="BB21" s="67">
        <v>3</v>
      </c>
      <c r="BC21" s="67">
        <v>3</v>
      </c>
      <c r="BD21" s="74">
        <v>5</v>
      </c>
      <c r="BE21" s="74" t="s">
        <v>169</v>
      </c>
      <c r="BF21" s="81" t="s">
        <v>124</v>
      </c>
      <c r="BG21" s="82" t="s">
        <v>126</v>
      </c>
      <c r="BH21" s="729" t="s">
        <v>123</v>
      </c>
      <c r="BI21" s="729"/>
      <c r="BJ21" s="729"/>
      <c r="BK21" s="67"/>
      <c r="BL21" s="67"/>
      <c r="BM21" s="67">
        <v>4</v>
      </c>
    </row>
    <row r="22" spans="1:65" ht="24" customHeight="1" x14ac:dyDescent="0.2">
      <c r="A22" s="717"/>
      <c r="B22" s="747"/>
      <c r="C22" s="71">
        <v>4</v>
      </c>
      <c r="D22" s="72" t="s">
        <v>92</v>
      </c>
      <c r="E22" s="739" t="s">
        <v>1683</v>
      </c>
      <c r="F22" s="740"/>
      <c r="G22" s="740"/>
      <c r="H22" s="741"/>
      <c r="I22" s="47"/>
      <c r="J22" s="61">
        <v>4</v>
      </c>
      <c r="K22" s="62" t="str">
        <f>VLOOKUP($J$19:$J$22,$BD$17:$BE$21,2,FALSE)</f>
        <v>Media alta</v>
      </c>
      <c r="L22" s="63">
        <f>J22</f>
        <v>4</v>
      </c>
      <c r="M22" s="73"/>
      <c r="N22" s="73"/>
      <c r="O22" s="73"/>
      <c r="P22" s="73"/>
      <c r="Q22" s="73"/>
      <c r="R22" s="73"/>
      <c r="S22" s="73"/>
      <c r="T22" s="73"/>
      <c r="U22" s="73"/>
      <c r="V22" s="73"/>
      <c r="BB22" s="67">
        <v>3</v>
      </c>
      <c r="BC22" s="67">
        <v>3</v>
      </c>
      <c r="BD22" s="67"/>
      <c r="BE22" s="67"/>
      <c r="BF22" s="81" t="s">
        <v>125</v>
      </c>
      <c r="BG22" s="82" t="s">
        <v>127</v>
      </c>
      <c r="BH22" s="729" t="s">
        <v>122</v>
      </c>
      <c r="BI22" s="729"/>
      <c r="BJ22" s="729"/>
      <c r="BK22" s="67"/>
      <c r="BL22" s="67"/>
      <c r="BM22" s="67">
        <v>5</v>
      </c>
    </row>
    <row r="23" spans="1:65" ht="23.25" customHeight="1" thickBot="1" x14ac:dyDescent="0.3">
      <c r="A23" s="49"/>
      <c r="B23" s="50"/>
      <c r="C23" s="51"/>
      <c r="D23" s="51"/>
      <c r="E23" s="52"/>
      <c r="F23" s="52"/>
      <c r="G23" s="52"/>
      <c r="H23" s="52"/>
      <c r="I23" s="47"/>
      <c r="J23" s="83">
        <f>+SUM(J14:J17)</f>
        <v>14</v>
      </c>
      <c r="K23" s="83">
        <f>+SUM(J19:J22)</f>
        <v>16</v>
      </c>
      <c r="L23" s="84">
        <f>+J23-K23</f>
        <v>-2</v>
      </c>
      <c r="M23" s="73"/>
      <c r="N23" s="73"/>
      <c r="O23" s="73"/>
      <c r="P23" s="73"/>
      <c r="Q23" s="73"/>
      <c r="R23" s="73"/>
      <c r="S23" s="73"/>
      <c r="T23" s="73"/>
      <c r="U23" s="73"/>
      <c r="V23" s="73"/>
      <c r="BB23" s="67">
        <v>3</v>
      </c>
      <c r="BC23" s="67">
        <v>3</v>
      </c>
      <c r="BD23" s="67"/>
      <c r="BE23" s="67"/>
      <c r="BF23" s="81" t="s">
        <v>108</v>
      </c>
      <c r="BG23" s="82" t="s">
        <v>128</v>
      </c>
      <c r="BH23" s="729" t="s">
        <v>108</v>
      </c>
      <c r="BI23" s="729"/>
      <c r="BJ23" s="729"/>
      <c r="BK23" s="67"/>
      <c r="BL23" s="67"/>
      <c r="BM23" s="67"/>
    </row>
    <row r="24" spans="1:65" ht="23.25" customHeight="1" x14ac:dyDescent="0.2">
      <c r="A24" s="730" t="s">
        <v>82</v>
      </c>
      <c r="B24" s="731"/>
      <c r="C24" s="731"/>
      <c r="D24" s="731"/>
      <c r="E24" s="731"/>
      <c r="F24" s="731"/>
      <c r="G24" s="731"/>
      <c r="H24" s="731"/>
      <c r="I24" s="731"/>
      <c r="J24" s="731"/>
      <c r="K24" s="731"/>
      <c r="L24" s="732"/>
      <c r="M24" s="73"/>
      <c r="N24" s="73"/>
      <c r="O24" s="85">
        <f>+L23</f>
        <v>-2</v>
      </c>
      <c r="P24" s="86">
        <f>+L36</f>
        <v>-2</v>
      </c>
      <c r="Q24" s="73"/>
      <c r="R24" s="73"/>
      <c r="S24" s="73"/>
      <c r="T24" s="73"/>
      <c r="U24" s="73"/>
      <c r="V24" s="73"/>
      <c r="BB24" s="67">
        <v>3</v>
      </c>
      <c r="BC24" s="67">
        <v>3</v>
      </c>
      <c r="BD24" s="67"/>
      <c r="BE24" s="67"/>
      <c r="BF24" s="81" t="s">
        <v>105</v>
      </c>
      <c r="BG24" s="82" t="s">
        <v>129</v>
      </c>
      <c r="BH24" s="729" t="s">
        <v>105</v>
      </c>
      <c r="BI24" s="729"/>
      <c r="BJ24" s="729"/>
      <c r="BK24" s="67"/>
      <c r="BL24" s="67"/>
      <c r="BM24" s="67"/>
    </row>
    <row r="25" spans="1:65" ht="15" x14ac:dyDescent="0.25">
      <c r="A25" s="733" t="s">
        <v>79</v>
      </c>
      <c r="B25" s="734"/>
      <c r="C25" s="734"/>
      <c r="D25" s="734"/>
      <c r="E25" s="734"/>
      <c r="F25" s="734"/>
      <c r="G25" s="734"/>
      <c r="H25" s="735"/>
      <c r="I25" s="48"/>
      <c r="J25" s="736" t="s">
        <v>164</v>
      </c>
      <c r="K25" s="737"/>
      <c r="L25" s="738"/>
      <c r="M25" s="47"/>
      <c r="N25" s="47"/>
      <c r="O25" s="31"/>
      <c r="P25" s="47"/>
      <c r="Q25" s="47"/>
      <c r="R25" s="47"/>
      <c r="S25" s="47"/>
      <c r="T25" s="47"/>
      <c r="U25" s="47"/>
      <c r="V25" s="47"/>
      <c r="BB25" s="67">
        <v>3</v>
      </c>
      <c r="BC25" s="67">
        <v>3</v>
      </c>
      <c r="BD25" s="67"/>
      <c r="BE25" s="67"/>
      <c r="BF25" s="67"/>
      <c r="BG25" s="67"/>
      <c r="BH25" s="67"/>
      <c r="BI25" s="67"/>
      <c r="BJ25" s="67"/>
      <c r="BK25" s="67"/>
      <c r="BL25" s="67"/>
      <c r="BM25" s="67"/>
    </row>
    <row r="26" spans="1:65" ht="18" x14ac:dyDescent="0.25">
      <c r="A26" s="49"/>
      <c r="B26" s="50"/>
      <c r="C26" s="51"/>
      <c r="D26" s="51"/>
      <c r="E26" s="52"/>
      <c r="F26" s="52"/>
      <c r="G26" s="52"/>
      <c r="H26" s="52"/>
      <c r="I26" s="47"/>
      <c r="J26" s="53"/>
      <c r="K26" s="54"/>
      <c r="L26" s="55"/>
      <c r="M26" s="87"/>
      <c r="N26" s="87"/>
      <c r="O26" s="87"/>
      <c r="P26" s="87"/>
      <c r="Q26" s="87"/>
      <c r="R26" s="87"/>
      <c r="S26" s="87"/>
      <c r="T26" s="87"/>
      <c r="U26" s="87"/>
      <c r="V26" s="87"/>
      <c r="BB26" s="67">
        <v>3</v>
      </c>
      <c r="BC26" s="67">
        <v>3</v>
      </c>
      <c r="BD26" s="67"/>
      <c r="BE26" s="67"/>
      <c r="BF26" s="67"/>
      <c r="BG26" s="67"/>
      <c r="BH26" s="67"/>
      <c r="BI26" s="67"/>
      <c r="BJ26" s="67"/>
      <c r="BK26" s="67"/>
      <c r="BL26" s="67"/>
      <c r="BM26" s="67"/>
    </row>
    <row r="27" spans="1:65" ht="25.5" customHeight="1" x14ac:dyDescent="0.25">
      <c r="A27" s="56" t="s">
        <v>83</v>
      </c>
      <c r="B27" s="88"/>
      <c r="C27" s="89">
        <v>1</v>
      </c>
      <c r="D27" s="59" t="s">
        <v>126</v>
      </c>
      <c r="E27" s="722" t="s">
        <v>1682</v>
      </c>
      <c r="F27" s="723"/>
      <c r="G27" s="723"/>
      <c r="H27" s="724"/>
      <c r="I27" s="60"/>
      <c r="J27" s="61">
        <v>4</v>
      </c>
      <c r="K27" s="62" t="str">
        <f>VLOOKUP($J$27:$J$30,$BD$17:$BE$21,2,FALSE)</f>
        <v>Media alta</v>
      </c>
      <c r="L27" s="63">
        <f>J27</f>
        <v>4</v>
      </c>
      <c r="M27" s="47"/>
      <c r="N27" s="47"/>
      <c r="O27" s="47"/>
      <c r="P27" s="47"/>
      <c r="Q27" s="47"/>
      <c r="R27" s="47"/>
      <c r="S27" s="47"/>
      <c r="T27" s="47"/>
      <c r="U27" s="47"/>
      <c r="V27" s="47"/>
      <c r="BB27" s="67">
        <v>3</v>
      </c>
      <c r="BC27" s="67">
        <v>3</v>
      </c>
      <c r="BD27" s="67"/>
      <c r="BE27" s="67"/>
      <c r="BF27" s="67"/>
      <c r="BG27" s="67"/>
      <c r="BH27" s="67"/>
      <c r="BI27" s="67"/>
      <c r="BJ27" s="67"/>
      <c r="BK27" s="67"/>
      <c r="BL27" s="67"/>
      <c r="BM27" s="67"/>
    </row>
    <row r="28" spans="1:65" ht="24" customHeight="1" x14ac:dyDescent="0.2">
      <c r="A28" s="725" t="s">
        <v>14</v>
      </c>
      <c r="B28" s="726"/>
      <c r="C28" s="66">
        <v>2</v>
      </c>
      <c r="D28" s="66" t="s">
        <v>127</v>
      </c>
      <c r="E28" s="722" t="s">
        <v>1681</v>
      </c>
      <c r="F28" s="723"/>
      <c r="G28" s="723"/>
      <c r="H28" s="724"/>
      <c r="I28" s="47"/>
      <c r="J28" s="61">
        <v>3</v>
      </c>
      <c r="K28" s="62" t="str">
        <f>VLOOKUP($J$27:$J$30,$BD$17:$BE$21,2,FALSE)</f>
        <v>Media</v>
      </c>
      <c r="L28" s="63">
        <f>J28</f>
        <v>3</v>
      </c>
      <c r="M28" s="64"/>
      <c r="N28" s="64"/>
      <c r="O28" s="64"/>
      <c r="P28" s="64"/>
      <c r="Q28" s="64"/>
      <c r="R28" s="64"/>
      <c r="S28" s="64"/>
      <c r="T28" s="64"/>
      <c r="U28" s="64"/>
      <c r="V28" s="64"/>
      <c r="BB28" s="67">
        <v>3</v>
      </c>
      <c r="BC28" s="67">
        <v>3</v>
      </c>
      <c r="BD28" s="67"/>
      <c r="BE28" s="67"/>
      <c r="BF28" s="67"/>
      <c r="BG28" s="67"/>
      <c r="BH28" s="67"/>
      <c r="BI28" s="67"/>
      <c r="BJ28" s="67"/>
      <c r="BK28" s="67"/>
      <c r="BL28" s="67"/>
      <c r="BM28" s="67"/>
    </row>
    <row r="29" spans="1:65" ht="24" customHeight="1" x14ac:dyDescent="0.2">
      <c r="A29" s="725"/>
      <c r="B29" s="726"/>
      <c r="C29" s="66">
        <v>3</v>
      </c>
      <c r="D29" s="66" t="s">
        <v>128</v>
      </c>
      <c r="E29" s="722" t="s">
        <v>1680</v>
      </c>
      <c r="F29" s="723"/>
      <c r="G29" s="723"/>
      <c r="H29" s="724"/>
      <c r="I29" s="47"/>
      <c r="J29" s="61">
        <v>3</v>
      </c>
      <c r="K29" s="62" t="str">
        <f>VLOOKUP($J$27:$J$30,$BD$17:$BE$21,2,FALSE)</f>
        <v>Media</v>
      </c>
      <c r="L29" s="63">
        <f>J29</f>
        <v>3</v>
      </c>
      <c r="M29" s="47"/>
      <c r="N29" s="47"/>
      <c r="O29" s="47"/>
      <c r="P29" s="47"/>
      <c r="Q29" s="47"/>
      <c r="R29" s="47"/>
      <c r="S29" s="47"/>
      <c r="T29" s="47"/>
      <c r="U29" s="47"/>
      <c r="V29" s="47"/>
      <c r="BB29" s="67">
        <v>3</v>
      </c>
      <c r="BC29" s="67">
        <v>3</v>
      </c>
      <c r="BD29" s="67"/>
      <c r="BE29" s="67"/>
      <c r="BF29" s="67"/>
      <c r="BG29" s="67"/>
      <c r="BH29" s="67"/>
      <c r="BI29" s="67"/>
      <c r="BJ29" s="67"/>
      <c r="BK29" s="67"/>
      <c r="BL29" s="67"/>
      <c r="BM29" s="67"/>
    </row>
    <row r="30" spans="1:65" ht="29.25" customHeight="1" x14ac:dyDescent="0.2">
      <c r="A30" s="727"/>
      <c r="B30" s="728"/>
      <c r="C30" s="72">
        <v>4</v>
      </c>
      <c r="D30" s="72" t="s">
        <v>129</v>
      </c>
      <c r="E30" s="719" t="s">
        <v>1679</v>
      </c>
      <c r="F30" s="720"/>
      <c r="G30" s="720"/>
      <c r="H30" s="721"/>
      <c r="I30" s="47"/>
      <c r="J30" s="61">
        <v>4</v>
      </c>
      <c r="K30" s="62" t="str">
        <f>VLOOKUP($J$27:$J$30,$BD$17:$BE$21,2,FALSE)</f>
        <v>Media alta</v>
      </c>
      <c r="L30" s="63">
        <f>J30</f>
        <v>4</v>
      </c>
      <c r="M30" s="68"/>
      <c r="N30" s="68"/>
      <c r="O30" s="68"/>
      <c r="P30" s="68"/>
      <c r="Q30" s="68"/>
      <c r="R30" s="68"/>
      <c r="S30" s="68"/>
      <c r="T30" s="68"/>
      <c r="U30" s="68"/>
      <c r="V30" s="68"/>
      <c r="BB30" s="67">
        <v>3</v>
      </c>
      <c r="BC30" s="67">
        <v>3</v>
      </c>
      <c r="BD30" s="67"/>
      <c r="BE30" s="67"/>
      <c r="BF30" s="67"/>
      <c r="BG30" s="67"/>
      <c r="BH30" s="67"/>
      <c r="BI30" s="67"/>
      <c r="BJ30" s="67"/>
      <c r="BK30" s="67"/>
      <c r="BL30" s="67"/>
      <c r="BM30" s="67"/>
    </row>
    <row r="31" spans="1:65" ht="23.25" customHeight="1" x14ac:dyDescent="0.25">
      <c r="A31" s="49"/>
      <c r="B31" s="50"/>
      <c r="C31" s="51"/>
      <c r="D31" s="51"/>
      <c r="E31" s="52"/>
      <c r="F31" s="52"/>
      <c r="G31" s="52"/>
      <c r="H31" s="52"/>
      <c r="I31" s="47"/>
      <c r="J31" s="53"/>
      <c r="K31" s="54"/>
      <c r="L31" s="55"/>
      <c r="M31" s="73"/>
      <c r="N31" s="73"/>
      <c r="O31" s="73"/>
      <c r="P31" s="73"/>
      <c r="Q31" s="73"/>
      <c r="R31" s="73"/>
      <c r="S31" s="73"/>
      <c r="T31" s="73"/>
      <c r="U31" s="73"/>
      <c r="V31" s="73"/>
      <c r="BB31" s="67">
        <v>3</v>
      </c>
      <c r="BC31" s="67">
        <v>3</v>
      </c>
      <c r="BD31" s="67"/>
      <c r="BE31" s="67"/>
      <c r="BF31" s="67"/>
      <c r="BG31" s="67"/>
      <c r="BH31" s="67"/>
      <c r="BI31" s="67"/>
      <c r="BJ31" s="67"/>
      <c r="BK31" s="67"/>
      <c r="BL31" s="67"/>
      <c r="BM31" s="67"/>
    </row>
    <row r="32" spans="1:65" ht="24" customHeight="1" x14ac:dyDescent="0.25">
      <c r="A32" s="77" t="s">
        <v>38</v>
      </c>
      <c r="B32" s="90"/>
      <c r="C32" s="89">
        <v>1</v>
      </c>
      <c r="D32" s="59" t="s">
        <v>126</v>
      </c>
      <c r="E32" s="719" t="s">
        <v>1678</v>
      </c>
      <c r="F32" s="720"/>
      <c r="G32" s="720"/>
      <c r="H32" s="721"/>
      <c r="I32" s="60"/>
      <c r="J32" s="61">
        <v>5</v>
      </c>
      <c r="K32" s="62" t="str">
        <f>VLOOKUP($J$32:$J$35,$BD$17:$BE$21,2,FALSE)</f>
        <v>Alta</v>
      </c>
      <c r="L32" s="63">
        <f>J32</f>
        <v>5</v>
      </c>
      <c r="M32" s="73"/>
      <c r="N32" s="73"/>
      <c r="O32" s="73"/>
      <c r="P32" s="73"/>
      <c r="Q32" s="73"/>
      <c r="R32" s="73"/>
      <c r="S32" s="73"/>
      <c r="T32" s="73"/>
      <c r="U32" s="73"/>
      <c r="V32" s="73"/>
      <c r="BB32" s="67">
        <v>3</v>
      </c>
      <c r="BC32" s="67">
        <v>3</v>
      </c>
      <c r="BD32" s="67"/>
      <c r="BE32" s="67"/>
      <c r="BF32" s="67"/>
      <c r="BG32" s="67"/>
      <c r="BH32" s="67"/>
      <c r="BI32" s="67"/>
      <c r="BJ32" s="67"/>
      <c r="BK32" s="67"/>
      <c r="BL32" s="67"/>
      <c r="BM32" s="67"/>
    </row>
    <row r="33" spans="1:65" ht="35.25" customHeight="1" x14ac:dyDescent="0.2">
      <c r="A33" s="715" t="s">
        <v>15</v>
      </c>
      <c r="B33" s="716"/>
      <c r="C33" s="66">
        <v>2</v>
      </c>
      <c r="D33" s="66" t="s">
        <v>127</v>
      </c>
      <c r="E33" s="719" t="s">
        <v>1677</v>
      </c>
      <c r="F33" s="720"/>
      <c r="G33" s="720"/>
      <c r="H33" s="721"/>
      <c r="I33" s="47"/>
      <c r="J33" s="61">
        <v>4</v>
      </c>
      <c r="K33" s="62" t="str">
        <f>VLOOKUP($J$32:$J$35,$BD$17:$BE$21,2,FALSE)</f>
        <v>Media alta</v>
      </c>
      <c r="L33" s="63">
        <f>J33</f>
        <v>4</v>
      </c>
      <c r="M33" s="73"/>
      <c r="N33" s="73"/>
      <c r="O33" s="73"/>
      <c r="P33" s="73"/>
      <c r="Q33" s="73"/>
      <c r="R33" s="73"/>
      <c r="S33" s="73"/>
      <c r="T33" s="73"/>
      <c r="U33" s="73"/>
      <c r="V33" s="73"/>
      <c r="BB33" s="67">
        <v>3</v>
      </c>
      <c r="BC33" s="67">
        <v>3</v>
      </c>
      <c r="BD33" s="67"/>
      <c r="BE33" s="67"/>
      <c r="BF33" s="67"/>
      <c r="BG33" s="67"/>
      <c r="BH33" s="67"/>
      <c r="BI33" s="67"/>
      <c r="BJ33" s="67"/>
      <c r="BK33" s="67"/>
      <c r="BL33" s="67"/>
      <c r="BM33" s="67"/>
    </row>
    <row r="34" spans="1:65" ht="24" customHeight="1" x14ac:dyDescent="0.2">
      <c r="A34" s="715"/>
      <c r="B34" s="716"/>
      <c r="C34" s="66">
        <v>3</v>
      </c>
      <c r="D34" s="66" t="s">
        <v>128</v>
      </c>
      <c r="E34" s="719" t="s">
        <v>1676</v>
      </c>
      <c r="F34" s="720"/>
      <c r="G34" s="720"/>
      <c r="H34" s="721"/>
      <c r="I34" s="47"/>
      <c r="J34" s="61">
        <v>4</v>
      </c>
      <c r="K34" s="62" t="str">
        <f>VLOOKUP($J$32:$J$35,$BD$17:$BE$21,2,FALSE)</f>
        <v>Media alta</v>
      </c>
      <c r="L34" s="63">
        <f>J34</f>
        <v>4</v>
      </c>
      <c r="M34" s="47"/>
      <c r="N34" s="47"/>
      <c r="O34" s="47"/>
      <c r="P34" s="47"/>
      <c r="Q34" s="47"/>
      <c r="R34" s="47"/>
      <c r="S34" s="47"/>
      <c r="T34" s="47"/>
      <c r="U34" s="47"/>
      <c r="V34" s="47"/>
      <c r="BB34" s="67">
        <v>3</v>
      </c>
      <c r="BC34" s="67">
        <v>3</v>
      </c>
      <c r="BD34" s="67"/>
      <c r="BE34" s="67"/>
      <c r="BF34" s="67"/>
      <c r="BG34" s="67"/>
      <c r="BH34" s="67"/>
      <c r="BI34" s="67"/>
      <c r="BJ34" s="67"/>
      <c r="BK34" s="67"/>
      <c r="BL34" s="67"/>
      <c r="BM34" s="67"/>
    </row>
    <row r="35" spans="1:65" ht="24" customHeight="1" x14ac:dyDescent="0.2">
      <c r="A35" s="717"/>
      <c r="B35" s="718"/>
      <c r="C35" s="72">
        <v>4</v>
      </c>
      <c r="D35" s="72" t="s">
        <v>129</v>
      </c>
      <c r="E35" s="719" t="s">
        <v>1675</v>
      </c>
      <c r="F35" s="720"/>
      <c r="G35" s="720"/>
      <c r="H35" s="721"/>
      <c r="I35" s="47"/>
      <c r="J35" s="61">
        <v>3</v>
      </c>
      <c r="K35" s="62" t="str">
        <f>VLOOKUP($J$32:$J$35,$BD$17:$BE$21,2,FALSE)</f>
        <v>Media</v>
      </c>
      <c r="L35" s="63">
        <f>J35</f>
        <v>3</v>
      </c>
      <c r="M35" s="68"/>
      <c r="N35" s="68"/>
      <c r="O35" s="68"/>
      <c r="P35" s="68"/>
      <c r="Q35" s="68"/>
      <c r="R35" s="68"/>
      <c r="S35" s="68"/>
      <c r="T35" s="68"/>
      <c r="U35" s="68"/>
      <c r="V35" s="68"/>
      <c r="BB35" s="67">
        <v>3</v>
      </c>
      <c r="BC35" s="67">
        <v>3</v>
      </c>
      <c r="BD35" s="67"/>
      <c r="BE35" s="67"/>
      <c r="BF35" s="67"/>
      <c r="BG35" s="67"/>
      <c r="BH35" s="67"/>
      <c r="BI35" s="67"/>
      <c r="BJ35" s="67"/>
      <c r="BK35" s="67"/>
      <c r="BL35" s="67"/>
      <c r="BM35" s="67"/>
    </row>
    <row r="36" spans="1:65" ht="23.25" customHeight="1" thickBot="1" x14ac:dyDescent="0.3">
      <c r="A36" s="91"/>
      <c r="B36" s="92"/>
      <c r="C36" s="93"/>
      <c r="D36" s="93"/>
      <c r="E36" s="94"/>
      <c r="F36" s="94"/>
      <c r="G36" s="94"/>
      <c r="H36" s="94"/>
      <c r="I36" s="95"/>
      <c r="J36" s="96">
        <f>+SUM(J27:J30)</f>
        <v>14</v>
      </c>
      <c r="K36" s="96">
        <f>+SUM(J32:J35)</f>
        <v>16</v>
      </c>
      <c r="L36" s="97">
        <f>+J36-K36</f>
        <v>-2</v>
      </c>
      <c r="M36" s="73"/>
      <c r="N36" s="73"/>
      <c r="O36" s="73"/>
      <c r="P36" s="73"/>
      <c r="Q36" s="73"/>
      <c r="R36" s="73"/>
      <c r="S36" s="73"/>
      <c r="T36" s="73"/>
      <c r="U36" s="73"/>
      <c r="V36" s="73"/>
    </row>
    <row r="37" spans="1:65" ht="23.25" customHeight="1" x14ac:dyDescent="0.2">
      <c r="M37" s="73"/>
      <c r="N37" s="73"/>
      <c r="O37" s="73"/>
      <c r="P37" s="73"/>
      <c r="Q37" s="73"/>
      <c r="R37" s="73"/>
      <c r="S37" s="73"/>
      <c r="T37" s="73"/>
      <c r="U37" s="73"/>
      <c r="V37" s="73"/>
    </row>
    <row r="38" spans="1:65" ht="23.25" customHeight="1" x14ac:dyDescent="0.2">
      <c r="M38" s="73"/>
      <c r="N38" s="73"/>
      <c r="O38" s="73"/>
      <c r="P38" s="73"/>
      <c r="Q38" s="73"/>
      <c r="R38" s="73"/>
      <c r="S38" s="73"/>
      <c r="T38" s="73"/>
      <c r="U38" s="73"/>
      <c r="V38" s="73"/>
    </row>
    <row r="39" spans="1:65" ht="14.25" x14ac:dyDescent="0.2">
      <c r="M39" s="47"/>
      <c r="N39" s="47"/>
      <c r="O39" s="47"/>
      <c r="P39" s="47"/>
      <c r="Q39" s="47"/>
      <c r="R39" s="47"/>
      <c r="S39" s="47"/>
      <c r="T39" s="47"/>
      <c r="U39" s="47"/>
      <c r="V39" s="47"/>
    </row>
  </sheetData>
  <mergeCells count="49">
    <mergeCell ref="C1:I2"/>
    <mergeCell ref="A2:B2"/>
    <mergeCell ref="N2:Y2"/>
    <mergeCell ref="A4:L4"/>
    <mergeCell ref="N4:Y4"/>
    <mergeCell ref="E6:G6"/>
    <mergeCell ref="BF16:BJ16"/>
    <mergeCell ref="E17:H17"/>
    <mergeCell ref="BH17:BJ17"/>
    <mergeCell ref="BH18:BJ18"/>
    <mergeCell ref="BD15:BG15"/>
    <mergeCell ref="A12:H12"/>
    <mergeCell ref="J12:L12"/>
    <mergeCell ref="H6:J6"/>
    <mergeCell ref="K6:L6"/>
    <mergeCell ref="H7:J7"/>
    <mergeCell ref="K7:L7"/>
    <mergeCell ref="H8:J8"/>
    <mergeCell ref="K8:L8"/>
    <mergeCell ref="A11:L11"/>
    <mergeCell ref="A6:D6"/>
    <mergeCell ref="E22:H22"/>
    <mergeCell ref="BH22:BJ22"/>
    <mergeCell ref="E14:H14"/>
    <mergeCell ref="A15:B17"/>
    <mergeCell ref="E15:H15"/>
    <mergeCell ref="A20:B22"/>
    <mergeCell ref="E20:H20"/>
    <mergeCell ref="E16:H16"/>
    <mergeCell ref="E19:H19"/>
    <mergeCell ref="BH19:BJ19"/>
    <mergeCell ref="BH20:BJ20"/>
    <mergeCell ref="E21:H21"/>
    <mergeCell ref="BH21:BJ21"/>
    <mergeCell ref="BH23:BJ23"/>
    <mergeCell ref="A24:L24"/>
    <mergeCell ref="BH24:BJ24"/>
    <mergeCell ref="A25:H25"/>
    <mergeCell ref="J25:L25"/>
    <mergeCell ref="A33:B35"/>
    <mergeCell ref="E33:H33"/>
    <mergeCell ref="E34:H34"/>
    <mergeCell ref="E35:H35"/>
    <mergeCell ref="E27:H27"/>
    <mergeCell ref="A28:B30"/>
    <mergeCell ref="E28:H28"/>
    <mergeCell ref="E29:H29"/>
    <mergeCell ref="E30:H30"/>
    <mergeCell ref="E32:H32"/>
  </mergeCells>
  <conditionalFormatting sqref="L32:L35">
    <cfRule type="dataBar" priority="11">
      <dataBar>
        <cfvo type="min"/>
        <cfvo type="max"/>
        <color rgb="FFFFB628"/>
      </dataBar>
    </cfRule>
  </conditionalFormatting>
  <conditionalFormatting sqref="L32:L35 L27:L30">
    <cfRule type="dataBar" priority="12">
      <dataBar>
        <cfvo type="min"/>
        <cfvo type="max"/>
        <color rgb="FFFFB628"/>
      </dataBar>
    </cfRule>
  </conditionalFormatting>
  <conditionalFormatting sqref="L27:L30">
    <cfRule type="dataBar" priority="13">
      <dataBar>
        <cfvo type="min"/>
        <cfvo type="max"/>
        <color rgb="FFFFB628"/>
      </dataBar>
    </cfRule>
  </conditionalFormatting>
  <conditionalFormatting sqref="L19:L22">
    <cfRule type="dataBar" priority="14">
      <dataBar>
        <cfvo type="min"/>
        <cfvo type="max"/>
        <color rgb="FFFFB628"/>
      </dataBar>
    </cfRule>
  </conditionalFormatting>
  <conditionalFormatting sqref="L19:L22 L14:L17">
    <cfRule type="dataBar" priority="15">
      <dataBar>
        <cfvo type="min"/>
        <cfvo type="max"/>
        <color rgb="FF63C384"/>
      </dataBar>
    </cfRule>
  </conditionalFormatting>
  <conditionalFormatting sqref="L14:L17">
    <cfRule type="dataBar" priority="16">
      <dataBar>
        <cfvo type="min"/>
        <cfvo type="max"/>
        <color rgb="FFFFB628"/>
      </dataBar>
    </cfRule>
  </conditionalFormatting>
  <conditionalFormatting sqref="K14:K17">
    <cfRule type="colorScale" priority="18">
      <colorScale>
        <cfvo type="min"/>
        <cfvo type="percentile" val="50"/>
        <cfvo type="max"/>
        <color rgb="FFF8696B"/>
        <color rgb="FFFFEB84"/>
        <color rgb="FF63BE7B"/>
      </colorScale>
    </cfRule>
  </conditionalFormatting>
  <conditionalFormatting sqref="BM18:BM22">
    <cfRule type="iconSet" priority="10">
      <iconSet iconSet="5Arrows">
        <cfvo type="percent" val="0"/>
        <cfvo type="percent" val="20"/>
        <cfvo type="percent" val="40"/>
        <cfvo type="percent" val="60"/>
        <cfvo type="percent" val="80"/>
      </iconSet>
    </cfRule>
  </conditionalFormatting>
  <conditionalFormatting sqref="J27:J30">
    <cfRule type="iconSet" priority="9">
      <iconSet iconSet="5Arrows">
        <cfvo type="percent" val="0"/>
        <cfvo type="percent" val="20"/>
        <cfvo type="percent" val="40"/>
        <cfvo type="percent" val="60"/>
        <cfvo type="percent" val="80"/>
      </iconSet>
    </cfRule>
  </conditionalFormatting>
  <conditionalFormatting sqref="J32:J35">
    <cfRule type="iconSet" priority="8">
      <iconSet iconSet="5Arrows">
        <cfvo type="percent" val="0"/>
        <cfvo type="percent" val="20"/>
        <cfvo type="percent" val="40"/>
        <cfvo type="percent" val="60"/>
        <cfvo type="percent" val="80"/>
      </iconSet>
    </cfRule>
  </conditionalFormatting>
  <conditionalFormatting sqref="J14:J17 J19:J22 J27:J30 J32:J35">
    <cfRule type="iconSet" priority="7">
      <iconSet iconSet="5Arrows">
        <cfvo type="percent" val="0"/>
        <cfvo type="percent" val="20"/>
        <cfvo type="percent" val="40"/>
        <cfvo type="percent" val="60"/>
        <cfvo type="percent" val="80"/>
      </iconSet>
    </cfRule>
  </conditionalFormatting>
  <conditionalFormatting sqref="K19:K22">
    <cfRule type="colorScale" priority="6">
      <colorScale>
        <cfvo type="min"/>
        <cfvo type="percentile" val="50"/>
        <cfvo type="max"/>
        <color rgb="FFF8696B"/>
        <color rgb="FFFFEB84"/>
        <color rgb="FF63BE7B"/>
      </colorScale>
    </cfRule>
  </conditionalFormatting>
  <conditionalFormatting sqref="K27:K30">
    <cfRule type="colorScale" priority="4">
      <colorScale>
        <cfvo type="min"/>
        <cfvo type="percentile" val="50"/>
        <cfvo type="max"/>
        <color rgb="FFF8696B"/>
        <color rgb="FFFFEB84"/>
        <color rgb="FF63BE7B"/>
      </colorScale>
    </cfRule>
  </conditionalFormatting>
  <conditionalFormatting sqref="K32:K35">
    <cfRule type="colorScale" priority="2">
      <colorScale>
        <cfvo type="min"/>
        <cfvo type="percentile" val="50"/>
        <cfvo type="max"/>
        <color rgb="FFF8696B"/>
        <color rgb="FFFFEB84"/>
        <color rgb="FF63BE7B"/>
      </colorScale>
    </cfRule>
  </conditionalFormatting>
  <dataValidations count="3">
    <dataValidation type="list" allowBlank="1" showInputMessage="1" showErrorMessage="1" sqref="D27:D30 D32:D35">
      <formula1>$BG$21:$BG$24</formula1>
    </dataValidation>
    <dataValidation type="list" allowBlank="1" showInputMessage="1" showErrorMessage="1" sqref="D19:D22 D14:D17">
      <formula1>$BG$17:$BG$20</formula1>
    </dataValidation>
    <dataValidation type="list" allowBlank="1" showInputMessage="1" showErrorMessage="1" sqref="J19:J22 J32:J35 J14:J17 J27:J30">
      <formula1>$BD$17:$BD$21</formula1>
    </dataValidation>
  </dataValidations>
  <printOptions horizontalCentered="1" verticalCentered="1"/>
  <pageMargins left="0.70866141732283472" right="0.70866141732283472" top="0.74803149606299213" bottom="0.74803149606299213" header="0.31496062992125984" footer="0.31496062992125984"/>
  <pageSetup scale="64" orientation="landscape" r:id="rId1"/>
  <rowBreaks count="1" manualBreakCount="1">
    <brk id="38" max="24" man="1"/>
  </rowBreaks>
  <colBreaks count="2" manualBreakCount="2">
    <brk id="12" max="1048575" man="1"/>
    <brk id="26" max="1048575" man="1"/>
  </colBreaks>
  <drawing r:id="rId2"/>
  <extLst>
    <ext xmlns:x14="http://schemas.microsoft.com/office/spreadsheetml/2009/9/main" uri="{78C0D931-6437-407d-A8EE-F0AAD7539E65}">
      <x14:conditionalFormattings>
        <x14:conditionalFormatting xmlns:xm="http://schemas.microsoft.com/office/excel/2006/main">
          <x14:cfRule type="iconSet" priority="17" id="{FF9C72C4-3F22-43FA-98C4-6EC9678C2E42}">
            <x14:iconSet iconSet="3Triangles">
              <x14:cfvo type="percent">
                <xm:f>0</xm:f>
              </x14:cfvo>
              <x14:cfvo type="percent">
                <xm:f>33</xm:f>
              </x14:cfvo>
              <x14:cfvo type="percent">
                <xm:f>67</xm:f>
              </x14:cfvo>
            </x14:iconSet>
          </x14:cfRule>
          <xm:sqref>K14:K17</xm:sqref>
        </x14:conditionalFormatting>
        <x14:conditionalFormatting xmlns:xm="http://schemas.microsoft.com/office/excel/2006/main">
          <x14:cfRule type="iconSet" priority="5" id="{CD45078B-6C24-422C-A405-528E1866E8D6}">
            <x14:iconSet iconSet="3Triangles">
              <x14:cfvo type="percent">
                <xm:f>0</xm:f>
              </x14:cfvo>
              <x14:cfvo type="percent">
                <xm:f>33</xm:f>
              </x14:cfvo>
              <x14:cfvo type="percent">
                <xm:f>67</xm:f>
              </x14:cfvo>
            </x14:iconSet>
          </x14:cfRule>
          <xm:sqref>K19:K22</xm:sqref>
        </x14:conditionalFormatting>
        <x14:conditionalFormatting xmlns:xm="http://schemas.microsoft.com/office/excel/2006/main">
          <x14:cfRule type="iconSet" priority="3" id="{47D6BF22-0AF2-402E-8D66-D502D34676D3}">
            <x14:iconSet iconSet="3Triangles">
              <x14:cfvo type="percent">
                <xm:f>0</xm:f>
              </x14:cfvo>
              <x14:cfvo type="percent">
                <xm:f>33</xm:f>
              </x14:cfvo>
              <x14:cfvo type="percent">
                <xm:f>67</xm:f>
              </x14:cfvo>
            </x14:iconSet>
          </x14:cfRule>
          <xm:sqref>K27:K30</xm:sqref>
        </x14:conditionalFormatting>
        <x14:conditionalFormatting xmlns:xm="http://schemas.microsoft.com/office/excel/2006/main">
          <x14:cfRule type="iconSet" priority="1" id="{B16D61D2-3880-45B0-B9DE-2A3591A069A6}">
            <x14:iconSet iconSet="3Triangles">
              <x14:cfvo type="percent">
                <xm:f>0</xm:f>
              </x14:cfvo>
              <x14:cfvo type="percent">
                <xm:f>33</xm:f>
              </x14:cfvo>
              <x14:cfvo type="percent">
                <xm:f>67</xm:f>
              </x14:cfvo>
            </x14:iconSet>
          </x14:cfRule>
          <xm:sqref>K32:K35</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3"/>
  <sheetViews>
    <sheetView showGridLines="0" zoomScale="90" zoomScaleNormal="90" zoomScaleSheetLayoutView="90" workbookViewId="0">
      <selection activeCell="D1" sqref="D1:J2"/>
    </sheetView>
  </sheetViews>
  <sheetFormatPr baseColWidth="10" defaultColWidth="11.42578125" defaultRowHeight="12.75" x14ac:dyDescent="0.2"/>
  <cols>
    <col min="1" max="1" width="11.85546875" style="132" customWidth="1"/>
    <col min="2" max="2" width="13.85546875" style="132" customWidth="1"/>
    <col min="3" max="3" width="26.85546875" style="132" customWidth="1"/>
    <col min="4" max="4" width="42.42578125" style="132" customWidth="1"/>
    <col min="5" max="5" width="13.7109375" style="132" customWidth="1"/>
    <col min="6" max="6" width="18.28515625" style="132" customWidth="1"/>
    <col min="7" max="7" width="23.28515625" style="132" customWidth="1"/>
    <col min="8" max="8" width="18.140625" style="132" customWidth="1"/>
    <col min="9" max="9" width="16.7109375" style="132" customWidth="1"/>
    <col min="10" max="10" width="13.85546875" style="132" customWidth="1"/>
    <col min="11" max="11" width="6.140625" style="170" customWidth="1"/>
    <col min="12" max="14" width="6.7109375" style="170" customWidth="1"/>
    <col min="15" max="16384" width="11.42578125" style="132"/>
  </cols>
  <sheetData>
    <row r="1" spans="1:14" s="130" customFormat="1" ht="19.5" x14ac:dyDescent="0.2">
      <c r="A1" s="782" t="s">
        <v>71</v>
      </c>
      <c r="B1" s="782"/>
      <c r="C1" s="782"/>
      <c r="D1" s="784" t="s">
        <v>174</v>
      </c>
      <c r="E1" s="784"/>
      <c r="F1" s="784"/>
      <c r="G1" s="784"/>
      <c r="H1" s="784"/>
      <c r="I1" s="784"/>
      <c r="J1" s="784"/>
      <c r="K1" s="129"/>
      <c r="L1" s="129"/>
      <c r="M1" s="129"/>
      <c r="N1" s="129"/>
    </row>
    <row r="2" spans="1:14" s="130" customFormat="1" ht="20.25" thickBot="1" x14ac:dyDescent="0.25">
      <c r="A2" s="783"/>
      <c r="B2" s="783"/>
      <c r="C2" s="783"/>
      <c r="D2" s="785"/>
      <c r="E2" s="785"/>
      <c r="F2" s="785"/>
      <c r="G2" s="785"/>
      <c r="H2" s="785"/>
      <c r="I2" s="785"/>
      <c r="J2" s="785"/>
      <c r="K2" s="131"/>
      <c r="L2" s="131"/>
      <c r="M2" s="131"/>
      <c r="N2" s="131"/>
    </row>
    <row r="3" spans="1:14" ht="21" thickTop="1" x14ac:dyDescent="0.2">
      <c r="A3" s="793" t="s">
        <v>206</v>
      </c>
      <c r="B3" s="793"/>
      <c r="C3" s="793"/>
      <c r="D3" s="793"/>
      <c r="E3" s="793"/>
      <c r="F3" s="793"/>
      <c r="G3" s="793"/>
      <c r="H3" s="793"/>
      <c r="I3" s="793"/>
      <c r="J3" s="793"/>
      <c r="K3" s="793"/>
      <c r="L3" s="793"/>
      <c r="M3" s="793"/>
      <c r="N3" s="793"/>
    </row>
    <row r="4" spans="1:14" x14ac:dyDescent="0.2">
      <c r="A4" s="764" t="s">
        <v>191</v>
      </c>
      <c r="B4" s="765"/>
      <c r="C4" s="766"/>
      <c r="D4" s="764"/>
      <c r="E4" s="765"/>
      <c r="F4" s="765"/>
      <c r="G4" s="765"/>
      <c r="H4" s="765"/>
      <c r="I4" s="766"/>
      <c r="J4" s="786" t="s">
        <v>155</v>
      </c>
      <c r="K4" s="786"/>
      <c r="L4" s="786"/>
      <c r="M4" s="771">
        <v>312</v>
      </c>
      <c r="N4" s="771"/>
    </row>
    <row r="5" spans="1:14" x14ac:dyDescent="0.2">
      <c r="A5" s="133"/>
      <c r="B5" s="133"/>
      <c r="C5" s="133"/>
      <c r="D5" s="133"/>
      <c r="E5" s="134"/>
      <c r="F5" s="134"/>
      <c r="G5" s="134"/>
      <c r="H5" s="134"/>
      <c r="J5" s="786" t="s">
        <v>110</v>
      </c>
      <c r="K5" s="786"/>
      <c r="L5" s="786"/>
      <c r="M5" s="769">
        <v>2018</v>
      </c>
      <c r="N5" s="769"/>
    </row>
    <row r="6" spans="1:14" ht="15" x14ac:dyDescent="0.25">
      <c r="D6" s="135"/>
      <c r="E6" s="135"/>
      <c r="F6" s="135"/>
      <c r="H6" s="135"/>
      <c r="J6" s="767" t="s">
        <v>23</v>
      </c>
      <c r="K6" s="767"/>
      <c r="L6" s="767"/>
      <c r="M6" s="768"/>
      <c r="N6" s="769"/>
    </row>
    <row r="7" spans="1:14" x14ac:dyDescent="0.2">
      <c r="K7" s="132"/>
      <c r="L7" s="132"/>
      <c r="M7" s="132"/>
      <c r="N7" s="132"/>
    </row>
    <row r="8" spans="1:14" s="136" customFormat="1" ht="12" thickBot="1" x14ac:dyDescent="0.25">
      <c r="A8" s="794" t="s">
        <v>204</v>
      </c>
      <c r="B8" s="795"/>
      <c r="C8" s="796"/>
      <c r="D8" s="790" t="s">
        <v>209</v>
      </c>
      <c r="E8" s="790" t="s">
        <v>210</v>
      </c>
      <c r="F8" s="790" t="s">
        <v>130</v>
      </c>
      <c r="G8" s="790" t="s">
        <v>193</v>
      </c>
      <c r="H8" s="790" t="s">
        <v>194</v>
      </c>
      <c r="I8" s="790" t="s">
        <v>24</v>
      </c>
      <c r="J8" s="790" t="s">
        <v>223</v>
      </c>
      <c r="K8" s="772" t="s">
        <v>109</v>
      </c>
      <c r="L8" s="773"/>
      <c r="M8" s="773"/>
      <c r="N8" s="774"/>
    </row>
    <row r="9" spans="1:14" s="136" customFormat="1" ht="12" thickBot="1" x14ac:dyDescent="0.25">
      <c r="A9" s="797"/>
      <c r="B9" s="798"/>
      <c r="C9" s="799"/>
      <c r="D9" s="791"/>
      <c r="E9" s="791"/>
      <c r="F9" s="791"/>
      <c r="G9" s="791"/>
      <c r="H9" s="791"/>
      <c r="I9" s="791"/>
      <c r="J9" s="791"/>
      <c r="K9" s="775"/>
      <c r="L9" s="776"/>
      <c r="M9" s="776"/>
      <c r="N9" s="777"/>
    </row>
    <row r="10" spans="1:14" s="136" customFormat="1" ht="15.75" thickBot="1" x14ac:dyDescent="0.25">
      <c r="A10" s="800" t="s">
        <v>205</v>
      </c>
      <c r="B10" s="297"/>
      <c r="C10" s="298"/>
      <c r="D10" s="792"/>
      <c r="E10" s="792"/>
      <c r="F10" s="792"/>
      <c r="G10" s="792"/>
      <c r="H10" s="792"/>
      <c r="I10" s="792"/>
      <c r="J10" s="792"/>
      <c r="K10" s="778"/>
      <c r="L10" s="779"/>
      <c r="M10" s="779"/>
      <c r="N10" s="780"/>
    </row>
    <row r="11" spans="1:14" s="136" customFormat="1" ht="15.75" thickBot="1" x14ac:dyDescent="0.25">
      <c r="A11" s="801"/>
      <c r="B11" s="802" t="s">
        <v>207</v>
      </c>
      <c r="C11" s="299"/>
      <c r="D11" s="792"/>
      <c r="E11" s="792"/>
      <c r="F11" s="792"/>
      <c r="G11" s="792"/>
      <c r="H11" s="792"/>
      <c r="I11" s="792"/>
      <c r="J11" s="792"/>
      <c r="K11" s="775" t="s">
        <v>25</v>
      </c>
      <c r="L11" s="775" t="s">
        <v>26</v>
      </c>
      <c r="M11" s="781" t="s">
        <v>27</v>
      </c>
      <c r="N11" s="777" t="s">
        <v>28</v>
      </c>
    </row>
    <row r="12" spans="1:14" s="137" customFormat="1" ht="30" x14ac:dyDescent="0.2">
      <c r="A12" s="801"/>
      <c r="B12" s="803"/>
      <c r="C12" s="300" t="s">
        <v>225</v>
      </c>
      <c r="D12" s="792"/>
      <c r="E12" s="792"/>
      <c r="F12" s="792"/>
      <c r="G12" s="792"/>
      <c r="H12" s="792"/>
      <c r="I12" s="792"/>
      <c r="J12" s="792"/>
      <c r="K12" s="775"/>
      <c r="L12" s="775"/>
      <c r="M12" s="781"/>
      <c r="N12" s="777"/>
    </row>
    <row r="13" spans="1:14" s="137" customFormat="1" ht="71.25" x14ac:dyDescent="0.2">
      <c r="A13" s="138" t="s">
        <v>247</v>
      </c>
      <c r="B13" s="138" t="s">
        <v>303</v>
      </c>
      <c r="C13" s="138"/>
      <c r="D13" s="138" t="s">
        <v>309</v>
      </c>
      <c r="E13" s="139">
        <f>SUM(E14:E16)</f>
        <v>1</v>
      </c>
      <c r="F13" s="138" t="s">
        <v>252</v>
      </c>
      <c r="G13" s="138" t="s">
        <v>254</v>
      </c>
      <c r="H13" s="138" t="s">
        <v>251</v>
      </c>
      <c r="I13" s="138" t="s">
        <v>323</v>
      </c>
      <c r="J13" s="138" t="s">
        <v>311</v>
      </c>
      <c r="K13" s="150">
        <f>AVERAGE(K14:K16)</f>
        <v>0.11</v>
      </c>
      <c r="L13" s="150">
        <f>AVERAGE(L14:L16)</f>
        <v>0.45</v>
      </c>
      <c r="M13" s="150">
        <f t="shared" ref="M13:N13" si="0">AVERAGE(M14:M16)</f>
        <v>0.81666666666666676</v>
      </c>
      <c r="N13" s="150">
        <f t="shared" si="0"/>
        <v>1</v>
      </c>
    </row>
    <row r="14" spans="1:14" s="141" customFormat="1" ht="85.5" x14ac:dyDescent="0.2">
      <c r="A14" s="121"/>
      <c r="B14" s="121"/>
      <c r="C14" s="121" t="s">
        <v>304</v>
      </c>
      <c r="D14" s="122" t="s">
        <v>343</v>
      </c>
      <c r="E14" s="140">
        <v>0.2</v>
      </c>
      <c r="F14" s="122" t="s">
        <v>344</v>
      </c>
      <c r="G14" s="122" t="s">
        <v>345</v>
      </c>
      <c r="H14" s="122" t="s">
        <v>1156</v>
      </c>
      <c r="I14" s="122" t="s">
        <v>346</v>
      </c>
      <c r="J14" s="122" t="s">
        <v>347</v>
      </c>
      <c r="K14" s="140">
        <v>0</v>
      </c>
      <c r="L14" s="140">
        <v>0.5</v>
      </c>
      <c r="M14" s="140">
        <v>1</v>
      </c>
      <c r="N14" s="140">
        <v>1</v>
      </c>
    </row>
    <row r="15" spans="1:14" s="137" customFormat="1" ht="57" x14ac:dyDescent="0.2">
      <c r="A15" s="121"/>
      <c r="B15" s="121"/>
      <c r="C15" s="121" t="s">
        <v>316</v>
      </c>
      <c r="D15" s="121" t="s">
        <v>312</v>
      </c>
      <c r="E15" s="142">
        <v>0.4</v>
      </c>
      <c r="F15" s="121" t="s">
        <v>313</v>
      </c>
      <c r="G15" s="121" t="s">
        <v>314</v>
      </c>
      <c r="H15" s="121" t="s">
        <v>314</v>
      </c>
      <c r="I15" s="121" t="s">
        <v>323</v>
      </c>
      <c r="J15" s="121" t="s">
        <v>315</v>
      </c>
      <c r="K15" s="142">
        <v>0.23</v>
      </c>
      <c r="L15" s="142">
        <v>0.5</v>
      </c>
      <c r="M15" s="142">
        <v>0.75</v>
      </c>
      <c r="N15" s="142">
        <v>1</v>
      </c>
    </row>
    <row r="16" spans="1:14" s="137" customFormat="1" ht="42.75" x14ac:dyDescent="0.2">
      <c r="A16" s="143"/>
      <c r="B16" s="143"/>
      <c r="C16" s="121" t="s">
        <v>348</v>
      </c>
      <c r="D16" s="121" t="s">
        <v>317</v>
      </c>
      <c r="E16" s="142">
        <v>0.4</v>
      </c>
      <c r="F16" s="121" t="s">
        <v>252</v>
      </c>
      <c r="G16" s="121" t="s">
        <v>251</v>
      </c>
      <c r="H16" s="121" t="s">
        <v>251</v>
      </c>
      <c r="I16" s="121" t="s">
        <v>323</v>
      </c>
      <c r="J16" s="121" t="s">
        <v>315</v>
      </c>
      <c r="K16" s="142">
        <v>0.1</v>
      </c>
      <c r="L16" s="142">
        <v>0.35</v>
      </c>
      <c r="M16" s="142">
        <v>0.7</v>
      </c>
      <c r="N16" s="142">
        <v>1</v>
      </c>
    </row>
    <row r="17" spans="1:14" s="137" customFormat="1" ht="142.5" x14ac:dyDescent="0.2">
      <c r="A17" s="144" t="s">
        <v>255</v>
      </c>
      <c r="B17" s="144" t="s">
        <v>327</v>
      </c>
      <c r="C17" s="144" t="s">
        <v>257</v>
      </c>
      <c r="D17" s="138"/>
      <c r="E17" s="145">
        <f>SUM(E18:E19)</f>
        <v>1</v>
      </c>
      <c r="F17" s="145" t="s">
        <v>259</v>
      </c>
      <c r="G17" s="145"/>
      <c r="H17" s="145" t="s">
        <v>258</v>
      </c>
      <c r="I17" s="145"/>
      <c r="J17" s="145"/>
      <c r="K17" s="150">
        <f>AVERAGE(K18:K19)</f>
        <v>0.125</v>
      </c>
      <c r="L17" s="150">
        <f t="shared" ref="L17:N17" si="1">AVERAGE(L18:L19)</f>
        <v>0.35</v>
      </c>
      <c r="M17" s="150">
        <f t="shared" si="1"/>
        <v>0.75</v>
      </c>
      <c r="N17" s="150">
        <f t="shared" si="1"/>
        <v>1</v>
      </c>
    </row>
    <row r="18" spans="1:14" s="137" customFormat="1" ht="142.5" x14ac:dyDescent="0.2">
      <c r="A18" s="146"/>
      <c r="B18" s="146"/>
      <c r="C18" s="121" t="s">
        <v>328</v>
      </c>
      <c r="D18" s="147" t="s">
        <v>871</v>
      </c>
      <c r="E18" s="148">
        <v>0.7</v>
      </c>
      <c r="F18" s="148" t="s">
        <v>259</v>
      </c>
      <c r="G18" s="148"/>
      <c r="H18" s="148" t="s">
        <v>258</v>
      </c>
      <c r="I18" s="148" t="s">
        <v>872</v>
      </c>
      <c r="J18" s="121" t="s">
        <v>315</v>
      </c>
      <c r="K18" s="148">
        <v>0.1</v>
      </c>
      <c r="L18" s="148">
        <v>0.3</v>
      </c>
      <c r="M18" s="148">
        <v>0.7</v>
      </c>
      <c r="N18" s="148">
        <v>1</v>
      </c>
    </row>
    <row r="19" spans="1:14" s="137" customFormat="1" ht="57" x14ac:dyDescent="0.2">
      <c r="A19" s="301"/>
      <c r="B19" s="149"/>
      <c r="C19" s="122" t="s">
        <v>329</v>
      </c>
      <c r="D19" s="122" t="s">
        <v>407</v>
      </c>
      <c r="E19" s="140">
        <v>0.3</v>
      </c>
      <c r="F19" s="122" t="s">
        <v>873</v>
      </c>
      <c r="G19" s="122"/>
      <c r="H19" s="122" t="s">
        <v>408</v>
      </c>
      <c r="I19" s="122" t="s">
        <v>409</v>
      </c>
      <c r="J19" s="122" t="s">
        <v>347</v>
      </c>
      <c r="K19" s="140">
        <v>0.15</v>
      </c>
      <c r="L19" s="140">
        <v>0.4</v>
      </c>
      <c r="M19" s="140">
        <v>0.8</v>
      </c>
      <c r="N19" s="140">
        <v>1</v>
      </c>
    </row>
    <row r="20" spans="1:14" s="137" customFormat="1" ht="99.75" x14ac:dyDescent="0.2">
      <c r="A20" s="138" t="s">
        <v>260</v>
      </c>
      <c r="B20" s="138" t="s">
        <v>330</v>
      </c>
      <c r="C20" s="138" t="s">
        <v>262</v>
      </c>
      <c r="D20" s="138"/>
      <c r="E20" s="150">
        <f>SUM(E21:E22)</f>
        <v>1</v>
      </c>
      <c r="F20" s="138" t="s">
        <v>414</v>
      </c>
      <c r="G20" s="145" t="s">
        <v>266</v>
      </c>
      <c r="H20" s="145" t="s">
        <v>263</v>
      </c>
      <c r="I20" s="138"/>
      <c r="J20" s="138"/>
      <c r="K20" s="150">
        <f>AVERAGE(K21:K22)</f>
        <v>0.125</v>
      </c>
      <c r="L20" s="150">
        <f t="shared" ref="L20:N20" si="2">AVERAGE(L21:L22)</f>
        <v>0.375</v>
      </c>
      <c r="M20" s="150">
        <f t="shared" si="2"/>
        <v>0.625</v>
      </c>
      <c r="N20" s="150">
        <f t="shared" si="2"/>
        <v>1</v>
      </c>
    </row>
    <row r="21" spans="1:14" s="141" customFormat="1" ht="42.75" x14ac:dyDescent="0.2">
      <c r="A21" s="151"/>
      <c r="B21" s="149"/>
      <c r="C21" s="121" t="s">
        <v>331</v>
      </c>
      <c r="D21" s="121" t="s">
        <v>727</v>
      </c>
      <c r="E21" s="142">
        <v>0.5</v>
      </c>
      <c r="F21" s="121" t="s">
        <v>893</v>
      </c>
      <c r="G21" s="121" t="s">
        <v>968</v>
      </c>
      <c r="H21" s="121" t="s">
        <v>892</v>
      </c>
      <c r="I21" s="121" t="s">
        <v>664</v>
      </c>
      <c r="J21" s="121" t="s">
        <v>410</v>
      </c>
      <c r="K21" s="142">
        <v>0</v>
      </c>
      <c r="L21" s="142">
        <v>0.25</v>
      </c>
      <c r="M21" s="142">
        <v>0.5</v>
      </c>
      <c r="N21" s="142">
        <v>1</v>
      </c>
    </row>
    <row r="22" spans="1:14" s="141" customFormat="1" ht="57" x14ac:dyDescent="0.2">
      <c r="A22" s="121"/>
      <c r="B22" s="121"/>
      <c r="C22" s="122" t="s">
        <v>332</v>
      </c>
      <c r="D22" s="122" t="s">
        <v>894</v>
      </c>
      <c r="E22" s="140">
        <v>0.5</v>
      </c>
      <c r="F22" s="122" t="s">
        <v>411</v>
      </c>
      <c r="G22" s="122"/>
      <c r="H22" s="122" t="s">
        <v>412</v>
      </c>
      <c r="I22" s="122" t="s">
        <v>413</v>
      </c>
      <c r="J22" s="122" t="s">
        <v>347</v>
      </c>
      <c r="K22" s="140">
        <v>0.25</v>
      </c>
      <c r="L22" s="140">
        <v>0.5</v>
      </c>
      <c r="M22" s="140">
        <v>0.75</v>
      </c>
      <c r="N22" s="140">
        <v>1</v>
      </c>
    </row>
    <row r="23" spans="1:14" s="137" customFormat="1" ht="185.25" x14ac:dyDescent="0.2">
      <c r="A23" s="138" t="s">
        <v>267</v>
      </c>
      <c r="B23" s="138" t="s">
        <v>333</v>
      </c>
      <c r="C23" s="138" t="s">
        <v>269</v>
      </c>
      <c r="D23" s="138"/>
      <c r="E23" s="150">
        <f>SUM(E24:E39)</f>
        <v>1</v>
      </c>
      <c r="F23" s="138" t="s">
        <v>334</v>
      </c>
      <c r="G23" s="145" t="s">
        <v>272</v>
      </c>
      <c r="H23" s="145" t="s">
        <v>270</v>
      </c>
      <c r="I23" s="138"/>
      <c r="J23" s="138"/>
      <c r="K23" s="150">
        <f>AVERAGE(K24:K27)</f>
        <v>0.25</v>
      </c>
      <c r="L23" s="150">
        <f>AVERAGE(L24:L27)</f>
        <v>0.5</v>
      </c>
      <c r="M23" s="150">
        <f>AVERAGE(M24:M27)</f>
        <v>0.75</v>
      </c>
      <c r="N23" s="150">
        <f>AVERAGE(N24:N27)</f>
        <v>1</v>
      </c>
    </row>
    <row r="24" spans="1:14" s="137" customFormat="1" ht="85.5" x14ac:dyDescent="0.2">
      <c r="A24" s="151"/>
      <c r="B24" s="143"/>
      <c r="C24" s="121" t="s">
        <v>335</v>
      </c>
      <c r="D24" s="121" t="s">
        <v>852</v>
      </c>
      <c r="E24" s="142">
        <v>0.03</v>
      </c>
      <c r="F24" s="121" t="s">
        <v>860</v>
      </c>
      <c r="G24" s="121" t="s">
        <v>435</v>
      </c>
      <c r="H24" s="121" t="s">
        <v>861</v>
      </c>
      <c r="I24" s="121" t="s">
        <v>436</v>
      </c>
      <c r="J24" s="121" t="s">
        <v>437</v>
      </c>
      <c r="K24" s="142">
        <v>0.25</v>
      </c>
      <c r="L24" s="142">
        <v>0.5</v>
      </c>
      <c r="M24" s="142">
        <v>0.75</v>
      </c>
      <c r="N24" s="142">
        <v>1</v>
      </c>
    </row>
    <row r="25" spans="1:14" s="137" customFormat="1" ht="71.25" x14ac:dyDescent="0.2">
      <c r="A25" s="151"/>
      <c r="B25" s="143"/>
      <c r="C25" s="121" t="s">
        <v>336</v>
      </c>
      <c r="D25" s="152" t="s">
        <v>438</v>
      </c>
      <c r="E25" s="142">
        <v>0.05</v>
      </c>
      <c r="F25" s="121" t="s">
        <v>856</v>
      </c>
      <c r="G25" s="121" t="s">
        <v>853</v>
      </c>
      <c r="H25" s="121" t="s">
        <v>854</v>
      </c>
      <c r="I25" s="121" t="s">
        <v>855</v>
      </c>
      <c r="J25" s="121" t="s">
        <v>437</v>
      </c>
      <c r="K25" s="142">
        <v>0.25</v>
      </c>
      <c r="L25" s="142">
        <v>0.5</v>
      </c>
      <c r="M25" s="142">
        <v>0.75</v>
      </c>
      <c r="N25" s="142">
        <v>1</v>
      </c>
    </row>
    <row r="26" spans="1:14" s="137" customFormat="1" ht="71.25" x14ac:dyDescent="0.2">
      <c r="A26" s="143"/>
      <c r="B26" s="143"/>
      <c r="C26" s="121" t="s">
        <v>440</v>
      </c>
      <c r="D26" s="152" t="s">
        <v>441</v>
      </c>
      <c r="E26" s="142">
        <v>0.24</v>
      </c>
      <c r="F26" s="121" t="s">
        <v>442</v>
      </c>
      <c r="G26" s="121" t="s">
        <v>443</v>
      </c>
      <c r="H26" s="121" t="s">
        <v>803</v>
      </c>
      <c r="I26" s="121" t="s">
        <v>444</v>
      </c>
      <c r="J26" s="121" t="s">
        <v>437</v>
      </c>
      <c r="K26" s="142">
        <v>0.25</v>
      </c>
      <c r="L26" s="142">
        <v>0.5</v>
      </c>
      <c r="M26" s="142">
        <v>0.75</v>
      </c>
      <c r="N26" s="142">
        <v>1</v>
      </c>
    </row>
    <row r="27" spans="1:14" s="137" customFormat="1" ht="71.25" x14ac:dyDescent="0.2">
      <c r="A27" s="151"/>
      <c r="B27" s="143"/>
      <c r="C27" s="121" t="s">
        <v>445</v>
      </c>
      <c r="D27" s="152" t="s">
        <v>446</v>
      </c>
      <c r="E27" s="142">
        <v>0.03</v>
      </c>
      <c r="F27" s="121" t="s">
        <v>447</v>
      </c>
      <c r="G27" s="121" t="s">
        <v>448</v>
      </c>
      <c r="H27" s="121" t="s">
        <v>858</v>
      </c>
      <c r="I27" s="121" t="s">
        <v>859</v>
      </c>
      <c r="J27" s="121" t="s">
        <v>437</v>
      </c>
      <c r="K27" s="142">
        <v>0.25</v>
      </c>
      <c r="L27" s="142">
        <v>0.5</v>
      </c>
      <c r="M27" s="142">
        <v>0.75</v>
      </c>
      <c r="N27" s="142">
        <v>1</v>
      </c>
    </row>
    <row r="28" spans="1:14" s="137" customFormat="1" ht="85.5" x14ac:dyDescent="0.2">
      <c r="A28" s="143"/>
      <c r="B28" s="143"/>
      <c r="C28" s="122" t="s">
        <v>449</v>
      </c>
      <c r="D28" s="122" t="s">
        <v>450</v>
      </c>
      <c r="E28" s="140">
        <v>0.01</v>
      </c>
      <c r="F28" s="122" t="s">
        <v>451</v>
      </c>
      <c r="G28" s="122"/>
      <c r="H28" s="122" t="s">
        <v>857</v>
      </c>
      <c r="I28" s="122" t="s">
        <v>346</v>
      </c>
      <c r="J28" s="122" t="s">
        <v>347</v>
      </c>
      <c r="K28" s="140">
        <v>0.1</v>
      </c>
      <c r="L28" s="140">
        <v>0.25</v>
      </c>
      <c r="M28" s="140">
        <v>0.5</v>
      </c>
      <c r="N28" s="140">
        <v>1</v>
      </c>
    </row>
    <row r="29" spans="1:14" s="137" customFormat="1" ht="57" x14ac:dyDescent="0.2">
      <c r="A29" s="143"/>
      <c r="B29" s="143"/>
      <c r="C29" s="121" t="s">
        <v>594</v>
      </c>
      <c r="D29" s="121" t="s">
        <v>595</v>
      </c>
      <c r="E29" s="142">
        <v>0.08</v>
      </c>
      <c r="F29" s="121" t="s">
        <v>596</v>
      </c>
      <c r="G29" s="121" t="s">
        <v>597</v>
      </c>
      <c r="H29" s="121" t="s">
        <v>598</v>
      </c>
      <c r="I29" s="121" t="s">
        <v>599</v>
      </c>
      <c r="J29" s="121" t="s">
        <v>600</v>
      </c>
      <c r="K29" s="142">
        <v>0.15</v>
      </c>
      <c r="L29" s="142">
        <v>0.4</v>
      </c>
      <c r="M29" s="142">
        <v>0.8</v>
      </c>
      <c r="N29" s="142">
        <v>1</v>
      </c>
    </row>
    <row r="30" spans="1:14" s="137" customFormat="1" ht="99.75" x14ac:dyDescent="0.2">
      <c r="A30" s="143"/>
      <c r="B30" s="143"/>
      <c r="C30" s="121" t="s">
        <v>601</v>
      </c>
      <c r="D30" s="121" t="s">
        <v>602</v>
      </c>
      <c r="E30" s="142">
        <v>0.08</v>
      </c>
      <c r="F30" s="121" t="s">
        <v>603</v>
      </c>
      <c r="G30" s="121" t="s">
        <v>604</v>
      </c>
      <c r="H30" s="121" t="s">
        <v>604</v>
      </c>
      <c r="I30" s="121" t="s">
        <v>605</v>
      </c>
      <c r="J30" s="121" t="s">
        <v>600</v>
      </c>
      <c r="K30" s="142">
        <v>0.15</v>
      </c>
      <c r="L30" s="142">
        <v>0.4</v>
      </c>
      <c r="M30" s="142">
        <v>0.7</v>
      </c>
      <c r="N30" s="142">
        <v>1</v>
      </c>
    </row>
    <row r="31" spans="1:14" s="137" customFormat="1" ht="142.5" x14ac:dyDescent="0.2">
      <c r="A31" s="143"/>
      <c r="B31" s="143"/>
      <c r="C31" s="121" t="s">
        <v>606</v>
      </c>
      <c r="D31" s="121" t="s">
        <v>607</v>
      </c>
      <c r="E31" s="142">
        <v>0.03</v>
      </c>
      <c r="F31" s="121" t="s">
        <v>608</v>
      </c>
      <c r="G31" s="121" t="s">
        <v>609</v>
      </c>
      <c r="H31" s="121" t="s">
        <v>819</v>
      </c>
      <c r="I31" s="121" t="s">
        <v>610</v>
      </c>
      <c r="J31" s="121" t="s">
        <v>600</v>
      </c>
      <c r="K31" s="142">
        <v>0.15</v>
      </c>
      <c r="L31" s="142">
        <v>0.4</v>
      </c>
      <c r="M31" s="142">
        <v>0.7</v>
      </c>
      <c r="N31" s="142">
        <v>1</v>
      </c>
    </row>
    <row r="32" spans="1:14" s="137" customFormat="1" ht="85.5" x14ac:dyDescent="0.2">
      <c r="A32" s="143"/>
      <c r="B32" s="143"/>
      <c r="C32" s="121" t="s">
        <v>611</v>
      </c>
      <c r="D32" s="153" t="s">
        <v>612</v>
      </c>
      <c r="E32" s="142">
        <v>0.04</v>
      </c>
      <c r="F32" s="121" t="s">
        <v>613</v>
      </c>
      <c r="G32" s="121" t="s">
        <v>614</v>
      </c>
      <c r="H32" s="121" t="s">
        <v>615</v>
      </c>
      <c r="I32" s="121" t="s">
        <v>869</v>
      </c>
      <c r="J32" s="121" t="s">
        <v>600</v>
      </c>
      <c r="K32" s="142">
        <v>0</v>
      </c>
      <c r="L32" s="142">
        <v>0.5</v>
      </c>
      <c r="M32" s="142">
        <v>1</v>
      </c>
      <c r="N32" s="142">
        <v>1</v>
      </c>
    </row>
    <row r="33" spans="1:14" s="137" customFormat="1" ht="71.25" x14ac:dyDescent="0.2">
      <c r="A33" s="143"/>
      <c r="B33" s="143"/>
      <c r="C33" s="121" t="s">
        <v>616</v>
      </c>
      <c r="D33" s="121" t="s">
        <v>617</v>
      </c>
      <c r="E33" s="154">
        <v>0.1</v>
      </c>
      <c r="F33" s="121" t="s">
        <v>618</v>
      </c>
      <c r="G33" s="121" t="s">
        <v>619</v>
      </c>
      <c r="H33" s="121" t="s">
        <v>1166</v>
      </c>
      <c r="I33" s="121" t="s">
        <v>620</v>
      </c>
      <c r="J33" s="121" t="s">
        <v>621</v>
      </c>
      <c r="K33" s="142">
        <v>0.25</v>
      </c>
      <c r="L33" s="142">
        <v>0.5</v>
      </c>
      <c r="M33" s="142">
        <v>0.75</v>
      </c>
      <c r="N33" s="142">
        <v>1</v>
      </c>
    </row>
    <row r="34" spans="1:14" s="137" customFormat="1" ht="57" x14ac:dyDescent="0.2">
      <c r="A34" s="143"/>
      <c r="B34" s="143"/>
      <c r="C34" s="121" t="s">
        <v>622</v>
      </c>
      <c r="D34" s="121" t="s">
        <v>623</v>
      </c>
      <c r="E34" s="154">
        <v>7.0000000000000007E-2</v>
      </c>
      <c r="F34" s="121" t="s">
        <v>624</v>
      </c>
      <c r="G34" s="121" t="s">
        <v>625</v>
      </c>
      <c r="H34" s="121" t="s">
        <v>626</v>
      </c>
      <c r="I34" s="121" t="s">
        <v>620</v>
      </c>
      <c r="J34" s="121" t="s">
        <v>621</v>
      </c>
      <c r="K34" s="142">
        <v>0.25</v>
      </c>
      <c r="L34" s="142">
        <v>0.5</v>
      </c>
      <c r="M34" s="142">
        <v>0.75</v>
      </c>
      <c r="N34" s="142">
        <v>1</v>
      </c>
    </row>
    <row r="35" spans="1:14" s="137" customFormat="1" ht="71.25" x14ac:dyDescent="0.2">
      <c r="A35" s="143"/>
      <c r="B35" s="143"/>
      <c r="C35" s="121" t="s">
        <v>627</v>
      </c>
      <c r="D35" s="121" t="s">
        <v>926</v>
      </c>
      <c r="E35" s="154">
        <v>0.03</v>
      </c>
      <c r="F35" s="121" t="s">
        <v>1177</v>
      </c>
      <c r="G35" s="121" t="s">
        <v>1176</v>
      </c>
      <c r="H35" s="121" t="s">
        <v>1176</v>
      </c>
      <c r="I35" s="121" t="s">
        <v>620</v>
      </c>
      <c r="J35" s="121" t="s">
        <v>621</v>
      </c>
      <c r="K35" s="142">
        <v>0.25</v>
      </c>
      <c r="L35" s="142">
        <v>0.5</v>
      </c>
      <c r="M35" s="142">
        <v>0.75</v>
      </c>
      <c r="N35" s="142">
        <v>1</v>
      </c>
    </row>
    <row r="36" spans="1:14" s="137" customFormat="1" ht="114" x14ac:dyDescent="0.2">
      <c r="A36" s="143"/>
      <c r="B36" s="143"/>
      <c r="C36" s="121" t="s">
        <v>628</v>
      </c>
      <c r="D36" s="121" t="s">
        <v>630</v>
      </c>
      <c r="E36" s="154">
        <v>0.03</v>
      </c>
      <c r="F36" s="121" t="s">
        <v>631</v>
      </c>
      <c r="G36" s="121" t="s">
        <v>632</v>
      </c>
      <c r="H36" s="121" t="s">
        <v>937</v>
      </c>
      <c r="I36" s="121" t="s">
        <v>633</v>
      </c>
      <c r="J36" s="121" t="s">
        <v>621</v>
      </c>
      <c r="K36" s="142">
        <v>0.4</v>
      </c>
      <c r="L36" s="142">
        <v>0.5</v>
      </c>
      <c r="M36" s="142">
        <v>0.9</v>
      </c>
      <c r="N36" s="142">
        <v>1</v>
      </c>
    </row>
    <row r="37" spans="1:14" s="137" customFormat="1" ht="114" x14ac:dyDescent="0.2">
      <c r="A37" s="143"/>
      <c r="B37" s="143"/>
      <c r="C37" s="121" t="s">
        <v>629</v>
      </c>
      <c r="D37" s="121" t="s">
        <v>635</v>
      </c>
      <c r="E37" s="154">
        <v>0.06</v>
      </c>
      <c r="F37" s="121" t="s">
        <v>636</v>
      </c>
      <c r="G37" s="121" t="s">
        <v>637</v>
      </c>
      <c r="H37" s="121" t="s">
        <v>638</v>
      </c>
      <c r="I37" s="121" t="s">
        <v>639</v>
      </c>
      <c r="J37" s="121" t="s">
        <v>621</v>
      </c>
      <c r="K37" s="142">
        <v>0.25</v>
      </c>
      <c r="L37" s="142">
        <v>0.5</v>
      </c>
      <c r="M37" s="142">
        <v>0.75</v>
      </c>
      <c r="N37" s="142">
        <v>1</v>
      </c>
    </row>
    <row r="38" spans="1:14" s="137" customFormat="1" ht="71.25" x14ac:dyDescent="0.2">
      <c r="A38" s="143"/>
      <c r="B38" s="143"/>
      <c r="C38" s="121" t="s">
        <v>634</v>
      </c>
      <c r="D38" s="121" t="s">
        <v>959</v>
      </c>
      <c r="E38" s="154">
        <v>0.1</v>
      </c>
      <c r="F38" s="121" t="s">
        <v>477</v>
      </c>
      <c r="G38" s="121" t="s">
        <v>966</v>
      </c>
      <c r="H38" s="121" t="s">
        <v>966</v>
      </c>
      <c r="I38" s="121" t="s">
        <v>960</v>
      </c>
      <c r="J38" s="121" t="s">
        <v>621</v>
      </c>
      <c r="K38" s="154">
        <v>0.4</v>
      </c>
      <c r="L38" s="154">
        <v>0.6</v>
      </c>
      <c r="M38" s="154">
        <v>0.8</v>
      </c>
      <c r="N38" s="154">
        <v>1</v>
      </c>
    </row>
    <row r="39" spans="1:14" s="137" customFormat="1" ht="85.5" x14ac:dyDescent="0.2">
      <c r="A39" s="143"/>
      <c r="B39" s="143"/>
      <c r="C39" s="121" t="s">
        <v>640</v>
      </c>
      <c r="D39" s="121" t="s">
        <v>1188</v>
      </c>
      <c r="E39" s="154">
        <v>0.02</v>
      </c>
      <c r="F39" s="121" t="s">
        <v>641</v>
      </c>
      <c r="G39" s="121" t="s">
        <v>642</v>
      </c>
      <c r="H39" s="121" t="s">
        <v>642</v>
      </c>
      <c r="I39" s="121" t="s">
        <v>1181</v>
      </c>
      <c r="J39" s="121" t="s">
        <v>621</v>
      </c>
      <c r="K39" s="142">
        <v>0.25</v>
      </c>
      <c r="L39" s="142">
        <v>0.5</v>
      </c>
      <c r="M39" s="142">
        <v>0.75</v>
      </c>
      <c r="N39" s="142">
        <v>1</v>
      </c>
    </row>
    <row r="40" spans="1:14" s="137" customFormat="1" ht="71.25" x14ac:dyDescent="0.2">
      <c r="A40" s="138" t="s">
        <v>267</v>
      </c>
      <c r="B40" s="138" t="s">
        <v>337</v>
      </c>
      <c r="C40" s="144"/>
      <c r="D40" s="138" t="s">
        <v>338</v>
      </c>
      <c r="E40" s="139">
        <f>SUM(E41:E51)</f>
        <v>1</v>
      </c>
      <c r="F40" s="138" t="s">
        <v>275</v>
      </c>
      <c r="G40" s="138" t="s">
        <v>276</v>
      </c>
      <c r="H40" s="138" t="s">
        <v>339</v>
      </c>
      <c r="I40" s="138" t="s">
        <v>310</v>
      </c>
      <c r="J40" s="138" t="s">
        <v>340</v>
      </c>
      <c r="K40" s="145">
        <f>AVERAGE(K41:K51)</f>
        <v>0.18454545454545457</v>
      </c>
      <c r="L40" s="145">
        <f>AVERAGE(L41:L51)</f>
        <v>0.41818181818181815</v>
      </c>
      <c r="M40" s="145">
        <f>AVERAGE(M41:M51)</f>
        <v>0.71363636363636374</v>
      </c>
      <c r="N40" s="145">
        <f>AVERAGE(N41:N51)</f>
        <v>1</v>
      </c>
    </row>
    <row r="41" spans="1:14" s="137" customFormat="1" ht="57" x14ac:dyDescent="0.2">
      <c r="A41" s="143"/>
      <c r="B41" s="143"/>
      <c r="C41" s="122" t="s">
        <v>341</v>
      </c>
      <c r="D41" s="122" t="s">
        <v>456</v>
      </c>
      <c r="E41" s="140">
        <v>0.15</v>
      </c>
      <c r="F41" s="122" t="s">
        <v>452</v>
      </c>
      <c r="G41" s="122" t="s">
        <v>453</v>
      </c>
      <c r="H41" s="103" t="s">
        <v>495</v>
      </c>
      <c r="I41" s="122" t="s">
        <v>454</v>
      </c>
      <c r="J41" s="122" t="s">
        <v>347</v>
      </c>
      <c r="K41" s="140">
        <v>0.25</v>
      </c>
      <c r="L41" s="140">
        <v>0.5</v>
      </c>
      <c r="M41" s="140">
        <v>0.75</v>
      </c>
      <c r="N41" s="140">
        <v>1</v>
      </c>
    </row>
    <row r="42" spans="1:14" s="137" customFormat="1" ht="99.75" x14ac:dyDescent="0.2">
      <c r="A42" s="143"/>
      <c r="B42" s="143"/>
      <c r="C42" s="122" t="s">
        <v>342</v>
      </c>
      <c r="D42" s="122" t="s">
        <v>455</v>
      </c>
      <c r="E42" s="140">
        <v>0.2</v>
      </c>
      <c r="F42" s="122" t="s">
        <v>344</v>
      </c>
      <c r="G42" s="122" t="s">
        <v>345</v>
      </c>
      <c r="H42" s="122" t="s">
        <v>1157</v>
      </c>
      <c r="I42" s="122" t="s">
        <v>346</v>
      </c>
      <c r="J42" s="122" t="s">
        <v>347</v>
      </c>
      <c r="K42" s="140">
        <v>0</v>
      </c>
      <c r="L42" s="140">
        <v>0.25</v>
      </c>
      <c r="M42" s="140">
        <v>0.5</v>
      </c>
      <c r="N42" s="140">
        <v>1</v>
      </c>
    </row>
    <row r="43" spans="1:14" s="137" customFormat="1" ht="57" x14ac:dyDescent="0.2">
      <c r="A43" s="143"/>
      <c r="B43" s="143"/>
      <c r="C43" s="121" t="s">
        <v>457</v>
      </c>
      <c r="D43" s="121" t="s">
        <v>458</v>
      </c>
      <c r="E43" s="142">
        <v>0.1</v>
      </c>
      <c r="F43" s="121" t="s">
        <v>979</v>
      </c>
      <c r="G43" s="121" t="s">
        <v>978</v>
      </c>
      <c r="H43" s="121" t="s">
        <v>978</v>
      </c>
      <c r="I43" s="121" t="s">
        <v>980</v>
      </c>
      <c r="J43" s="121" t="s">
        <v>410</v>
      </c>
      <c r="K43" s="142">
        <v>0</v>
      </c>
      <c r="L43" s="142">
        <v>0.25</v>
      </c>
      <c r="M43" s="142">
        <v>0.5</v>
      </c>
      <c r="N43" s="142">
        <v>1</v>
      </c>
    </row>
    <row r="44" spans="1:14" s="137" customFormat="1" ht="57" x14ac:dyDescent="0.2">
      <c r="A44" s="143"/>
      <c r="B44" s="143"/>
      <c r="C44" s="121" t="s">
        <v>459</v>
      </c>
      <c r="D44" s="121" t="s">
        <v>460</v>
      </c>
      <c r="E44" s="142">
        <v>0.2</v>
      </c>
      <c r="F44" s="121" t="s">
        <v>461</v>
      </c>
      <c r="G44" s="121" t="s">
        <v>462</v>
      </c>
      <c r="H44" s="121" t="s">
        <v>828</v>
      </c>
      <c r="I44" s="121" t="s">
        <v>323</v>
      </c>
      <c r="J44" s="121" t="s">
        <v>315</v>
      </c>
      <c r="K44" s="142">
        <v>0.05</v>
      </c>
      <c r="L44" s="142">
        <v>0.4</v>
      </c>
      <c r="M44" s="142">
        <v>0.6</v>
      </c>
      <c r="N44" s="142">
        <v>1</v>
      </c>
    </row>
    <row r="45" spans="1:14" s="137" customFormat="1" ht="42.75" x14ac:dyDescent="0.2">
      <c r="A45" s="143"/>
      <c r="B45" s="143"/>
      <c r="C45" s="121" t="s">
        <v>463</v>
      </c>
      <c r="D45" s="121" t="s">
        <v>464</v>
      </c>
      <c r="E45" s="142">
        <v>0.1</v>
      </c>
      <c r="F45" s="121" t="s">
        <v>465</v>
      </c>
      <c r="G45" s="121" t="s">
        <v>466</v>
      </c>
      <c r="H45" s="121" t="s">
        <v>878</v>
      </c>
      <c r="I45" s="121" t="s">
        <v>323</v>
      </c>
      <c r="J45" s="121" t="s">
        <v>315</v>
      </c>
      <c r="K45" s="142">
        <v>0.08</v>
      </c>
      <c r="L45" s="142">
        <v>0.3</v>
      </c>
      <c r="M45" s="142">
        <v>0.8</v>
      </c>
      <c r="N45" s="142">
        <v>1</v>
      </c>
    </row>
    <row r="46" spans="1:14" s="137" customFormat="1" ht="57" x14ac:dyDescent="0.2">
      <c r="A46" s="143"/>
      <c r="B46" s="143"/>
      <c r="C46" s="121" t="s">
        <v>467</v>
      </c>
      <c r="D46" s="121" t="s">
        <v>468</v>
      </c>
      <c r="E46" s="142">
        <v>0.05</v>
      </c>
      <c r="F46" s="121" t="s">
        <v>469</v>
      </c>
      <c r="G46" s="121" t="s">
        <v>470</v>
      </c>
      <c r="H46" s="121" t="s">
        <v>830</v>
      </c>
      <c r="I46" s="121" t="s">
        <v>323</v>
      </c>
      <c r="J46" s="121" t="s">
        <v>315</v>
      </c>
      <c r="K46" s="142">
        <v>0.25</v>
      </c>
      <c r="L46" s="142">
        <v>0.5</v>
      </c>
      <c r="M46" s="142">
        <v>0.75</v>
      </c>
      <c r="N46" s="142">
        <v>1</v>
      </c>
    </row>
    <row r="47" spans="1:14" s="137" customFormat="1" ht="71.25" x14ac:dyDescent="0.2">
      <c r="A47" s="143"/>
      <c r="B47" s="143"/>
      <c r="C47" s="121" t="s">
        <v>471</v>
      </c>
      <c r="D47" s="121" t="s">
        <v>472</v>
      </c>
      <c r="E47" s="142">
        <v>7.0000000000000007E-2</v>
      </c>
      <c r="F47" s="121" t="s">
        <v>473</v>
      </c>
      <c r="G47" s="121" t="s">
        <v>474</v>
      </c>
      <c r="H47" s="121" t="s">
        <v>831</v>
      </c>
      <c r="I47" s="121" t="s">
        <v>323</v>
      </c>
      <c r="J47" s="121" t="s">
        <v>315</v>
      </c>
      <c r="K47" s="142">
        <v>0.15</v>
      </c>
      <c r="L47" s="142">
        <v>0.4</v>
      </c>
      <c r="M47" s="142">
        <v>0.7</v>
      </c>
      <c r="N47" s="142">
        <v>1</v>
      </c>
    </row>
    <row r="48" spans="1:14" s="137" customFormat="1" ht="57" x14ac:dyDescent="0.2">
      <c r="A48" s="143"/>
      <c r="B48" s="143"/>
      <c r="C48" s="121" t="s">
        <v>475</v>
      </c>
      <c r="D48" s="121" t="s">
        <v>476</v>
      </c>
      <c r="E48" s="142">
        <v>0.03</v>
      </c>
      <c r="F48" s="121" t="s">
        <v>477</v>
      </c>
      <c r="G48" s="121" t="s">
        <v>478</v>
      </c>
      <c r="H48" s="121" t="s">
        <v>478</v>
      </c>
      <c r="I48" s="121" t="s">
        <v>826</v>
      </c>
      <c r="J48" s="121" t="s">
        <v>315</v>
      </c>
      <c r="K48" s="142">
        <v>0.5</v>
      </c>
      <c r="L48" s="142">
        <v>0.5</v>
      </c>
      <c r="M48" s="142">
        <v>1</v>
      </c>
      <c r="N48" s="142">
        <v>1</v>
      </c>
    </row>
    <row r="49" spans="1:14" s="137" customFormat="1" ht="85.5" x14ac:dyDescent="0.2">
      <c r="A49" s="143"/>
      <c r="B49" s="143"/>
      <c r="C49" s="121" t="s">
        <v>479</v>
      </c>
      <c r="D49" s="121" t="s">
        <v>480</v>
      </c>
      <c r="E49" s="142">
        <v>0.04</v>
      </c>
      <c r="F49" s="121" t="s">
        <v>481</v>
      </c>
      <c r="G49" s="121" t="s">
        <v>482</v>
      </c>
      <c r="H49" s="121" t="s">
        <v>483</v>
      </c>
      <c r="I49" s="121" t="s">
        <v>484</v>
      </c>
      <c r="J49" s="121" t="s">
        <v>315</v>
      </c>
      <c r="K49" s="142">
        <v>0.25</v>
      </c>
      <c r="L49" s="142">
        <v>0.5</v>
      </c>
      <c r="M49" s="142">
        <v>0.75</v>
      </c>
      <c r="N49" s="142">
        <v>1</v>
      </c>
    </row>
    <row r="50" spans="1:14" s="137" customFormat="1" ht="57" x14ac:dyDescent="0.2">
      <c r="A50" s="143"/>
      <c r="B50" s="143"/>
      <c r="C50" s="121" t="s">
        <v>485</v>
      </c>
      <c r="D50" s="121" t="s">
        <v>486</v>
      </c>
      <c r="E50" s="142">
        <v>0.04</v>
      </c>
      <c r="F50" s="121" t="s">
        <v>487</v>
      </c>
      <c r="G50" s="121" t="s">
        <v>488</v>
      </c>
      <c r="H50" s="121" t="s">
        <v>489</v>
      </c>
      <c r="I50" s="121" t="s">
        <v>490</v>
      </c>
      <c r="J50" s="121" t="s">
        <v>315</v>
      </c>
      <c r="K50" s="142">
        <v>0.25</v>
      </c>
      <c r="L50" s="142">
        <v>0.5</v>
      </c>
      <c r="M50" s="142">
        <v>0.75</v>
      </c>
      <c r="N50" s="142">
        <v>1</v>
      </c>
    </row>
    <row r="51" spans="1:14" s="137" customFormat="1" ht="71.25" x14ac:dyDescent="0.2">
      <c r="A51" s="143"/>
      <c r="B51" s="143"/>
      <c r="C51" s="121" t="s">
        <v>491</v>
      </c>
      <c r="D51" s="121" t="s">
        <v>492</v>
      </c>
      <c r="E51" s="142">
        <v>0.02</v>
      </c>
      <c r="F51" s="121" t="s">
        <v>493</v>
      </c>
      <c r="G51" s="121" t="s">
        <v>494</v>
      </c>
      <c r="H51" s="121" t="s">
        <v>494</v>
      </c>
      <c r="I51" s="121" t="s">
        <v>484</v>
      </c>
      <c r="J51" s="121" t="s">
        <v>315</v>
      </c>
      <c r="K51" s="142">
        <v>0.25</v>
      </c>
      <c r="L51" s="142">
        <v>0.5</v>
      </c>
      <c r="M51" s="142">
        <v>0.75</v>
      </c>
      <c r="N51" s="142">
        <v>1</v>
      </c>
    </row>
    <row r="52" spans="1:14" s="137" customFormat="1" ht="128.25" x14ac:dyDescent="0.2">
      <c r="A52" s="138" t="s">
        <v>255</v>
      </c>
      <c r="B52" s="138" t="s">
        <v>647</v>
      </c>
      <c r="C52" s="138"/>
      <c r="D52" s="138" t="s">
        <v>277</v>
      </c>
      <c r="E52" s="139">
        <f>SUM(E53:E56)</f>
        <v>1</v>
      </c>
      <c r="F52" s="138" t="s">
        <v>279</v>
      </c>
      <c r="G52" s="138" t="s">
        <v>1667</v>
      </c>
      <c r="H52" s="138" t="s">
        <v>1668</v>
      </c>
      <c r="I52" s="138" t="s">
        <v>654</v>
      </c>
      <c r="J52" s="138" t="s">
        <v>655</v>
      </c>
      <c r="K52" s="139">
        <f>+AVERAGE(K53:K56)</f>
        <v>0</v>
      </c>
      <c r="L52" s="139">
        <f>+AVERAGE(L53:L56)</f>
        <v>0.21249999999999999</v>
      </c>
      <c r="M52" s="139">
        <f t="shared" ref="M52:N52" si="3">+AVERAGE(M53:M56)</f>
        <v>0.5</v>
      </c>
      <c r="N52" s="139">
        <f t="shared" si="3"/>
        <v>1</v>
      </c>
    </row>
    <row r="53" spans="1:14" s="137" customFormat="1" ht="99.75" x14ac:dyDescent="0.2">
      <c r="A53" s="143"/>
      <c r="B53" s="143"/>
      <c r="C53" s="143" t="s">
        <v>646</v>
      </c>
      <c r="D53" s="143" t="s">
        <v>656</v>
      </c>
      <c r="E53" s="140">
        <v>0.3</v>
      </c>
      <c r="F53" s="146" t="s">
        <v>504</v>
      </c>
      <c r="G53" s="146" t="s">
        <v>657</v>
      </c>
      <c r="H53" s="146" t="s">
        <v>1155</v>
      </c>
      <c r="I53" s="143" t="s">
        <v>419</v>
      </c>
      <c r="J53" s="146" t="s">
        <v>347</v>
      </c>
      <c r="K53" s="155">
        <v>0</v>
      </c>
      <c r="L53" s="155">
        <v>0.1</v>
      </c>
      <c r="M53" s="155">
        <v>0.5</v>
      </c>
      <c r="N53" s="155">
        <v>1</v>
      </c>
    </row>
    <row r="54" spans="1:14" s="137" customFormat="1" ht="57" x14ac:dyDescent="0.2">
      <c r="A54" s="143"/>
      <c r="B54" s="143"/>
      <c r="C54" s="146" t="s">
        <v>648</v>
      </c>
      <c r="D54" s="146" t="s">
        <v>686</v>
      </c>
      <c r="E54" s="142">
        <v>0.25</v>
      </c>
      <c r="F54" s="146" t="s">
        <v>661</v>
      </c>
      <c r="G54" s="146" t="s">
        <v>659</v>
      </c>
      <c r="H54" s="146" t="s">
        <v>660</v>
      </c>
      <c r="I54" s="146" t="s">
        <v>875</v>
      </c>
      <c r="J54" s="146" t="s">
        <v>410</v>
      </c>
      <c r="K54" s="156">
        <v>0</v>
      </c>
      <c r="L54" s="156">
        <v>0.25</v>
      </c>
      <c r="M54" s="156">
        <v>0.5</v>
      </c>
      <c r="N54" s="156">
        <v>1</v>
      </c>
    </row>
    <row r="55" spans="1:14" s="137" customFormat="1" ht="57" x14ac:dyDescent="0.2">
      <c r="A55" s="146"/>
      <c r="B55" s="143"/>
      <c r="C55" s="146" t="s">
        <v>649</v>
      </c>
      <c r="D55" s="146" t="s">
        <v>662</v>
      </c>
      <c r="E55" s="142">
        <v>0.2</v>
      </c>
      <c r="F55" s="146" t="s">
        <v>990</v>
      </c>
      <c r="G55" s="146" t="s">
        <v>989</v>
      </c>
      <c r="H55" s="146" t="s">
        <v>1004</v>
      </c>
      <c r="I55" s="146" t="s">
        <v>991</v>
      </c>
      <c r="J55" s="146" t="s">
        <v>410</v>
      </c>
      <c r="K55" s="156">
        <v>0</v>
      </c>
      <c r="L55" s="156">
        <v>0.25</v>
      </c>
      <c r="M55" s="156">
        <v>0.5</v>
      </c>
      <c r="N55" s="156">
        <v>1</v>
      </c>
    </row>
    <row r="56" spans="1:14" s="137" customFormat="1" ht="57" x14ac:dyDescent="0.2">
      <c r="A56" s="143"/>
      <c r="B56" s="143"/>
      <c r="C56" s="146" t="s">
        <v>665</v>
      </c>
      <c r="D56" s="146" t="s">
        <v>666</v>
      </c>
      <c r="E56" s="142">
        <v>0.25</v>
      </c>
      <c r="F56" s="146" t="s">
        <v>667</v>
      </c>
      <c r="G56" s="146"/>
      <c r="H56" s="146" t="s">
        <v>688</v>
      </c>
      <c r="I56" s="146" t="s">
        <v>668</v>
      </c>
      <c r="J56" s="146" t="s">
        <v>410</v>
      </c>
      <c r="K56" s="156">
        <v>0</v>
      </c>
      <c r="L56" s="156">
        <v>0.25</v>
      </c>
      <c r="M56" s="156">
        <v>0.5</v>
      </c>
      <c r="N56" s="156">
        <v>1</v>
      </c>
    </row>
    <row r="57" spans="1:14" s="137" customFormat="1" ht="85.5" x14ac:dyDescent="0.2">
      <c r="A57" s="138" t="s">
        <v>281</v>
      </c>
      <c r="B57" s="138" t="s">
        <v>691</v>
      </c>
      <c r="C57" s="138"/>
      <c r="D57" s="138" t="s">
        <v>282</v>
      </c>
      <c r="E57" s="157">
        <f>E58</f>
        <v>1</v>
      </c>
      <c r="F57" s="138" t="s">
        <v>848</v>
      </c>
      <c r="G57" s="138" t="s">
        <v>285</v>
      </c>
      <c r="H57" s="138" t="s">
        <v>283</v>
      </c>
      <c r="I57" s="138" t="s">
        <v>695</v>
      </c>
      <c r="J57" s="138" t="s">
        <v>696</v>
      </c>
      <c r="K57" s="157">
        <v>0.25</v>
      </c>
      <c r="L57" s="157">
        <v>0.5</v>
      </c>
      <c r="M57" s="157">
        <v>0.75</v>
      </c>
      <c r="N57" s="157">
        <v>1</v>
      </c>
    </row>
    <row r="58" spans="1:14" s="137" customFormat="1" ht="85.5" x14ac:dyDescent="0.2">
      <c r="A58" s="143"/>
      <c r="B58" s="143"/>
      <c r="C58" s="146" t="s">
        <v>692</v>
      </c>
      <c r="D58" s="121" t="s">
        <v>693</v>
      </c>
      <c r="E58" s="154">
        <v>1</v>
      </c>
      <c r="F58" s="121" t="s">
        <v>848</v>
      </c>
      <c r="G58" s="121" t="s">
        <v>694</v>
      </c>
      <c r="H58" s="103" t="s">
        <v>846</v>
      </c>
      <c r="I58" s="103" t="s">
        <v>847</v>
      </c>
      <c r="J58" s="156" t="s">
        <v>708</v>
      </c>
      <c r="K58" s="156">
        <v>0.25</v>
      </c>
      <c r="L58" s="156">
        <v>0.5</v>
      </c>
      <c r="M58" s="156">
        <v>0.75</v>
      </c>
      <c r="N58" s="156">
        <v>1</v>
      </c>
    </row>
    <row r="59" spans="1:14" s="137" customFormat="1" ht="57" x14ac:dyDescent="0.2">
      <c r="A59" s="144" t="s">
        <v>255</v>
      </c>
      <c r="B59" s="138" t="s">
        <v>388</v>
      </c>
      <c r="C59" s="138"/>
      <c r="D59" s="158" t="s">
        <v>287</v>
      </c>
      <c r="E59" s="159">
        <f>SUM(E60:E64)</f>
        <v>1</v>
      </c>
      <c r="F59" s="158" t="s">
        <v>721</v>
      </c>
      <c r="G59" s="158" t="s">
        <v>897</v>
      </c>
      <c r="H59" s="158" t="s">
        <v>896</v>
      </c>
      <c r="I59" s="158" t="s">
        <v>323</v>
      </c>
      <c r="J59" s="158" t="s">
        <v>340</v>
      </c>
      <c r="K59" s="159">
        <v>0.25</v>
      </c>
      <c r="L59" s="159">
        <v>0.5</v>
      </c>
      <c r="M59" s="159">
        <v>0.75</v>
      </c>
      <c r="N59" s="159">
        <f t="shared" ref="N59" si="4">+AVERAGE(N60:N63)</f>
        <v>1</v>
      </c>
    </row>
    <row r="60" spans="1:14" s="137" customFormat="1" ht="57" x14ac:dyDescent="0.2">
      <c r="A60" s="146"/>
      <c r="B60" s="143"/>
      <c r="C60" s="143" t="s">
        <v>389</v>
      </c>
      <c r="D60" s="143" t="s">
        <v>710</v>
      </c>
      <c r="E60" s="160">
        <v>0.25</v>
      </c>
      <c r="F60" s="143" t="s">
        <v>362</v>
      </c>
      <c r="G60" s="143" t="s">
        <v>391</v>
      </c>
      <c r="H60" s="143" t="s">
        <v>363</v>
      </c>
      <c r="I60" s="143" t="s">
        <v>392</v>
      </c>
      <c r="J60" s="143" t="s">
        <v>347</v>
      </c>
      <c r="K60" s="161">
        <v>0</v>
      </c>
      <c r="L60" s="161">
        <v>0.25</v>
      </c>
      <c r="M60" s="161">
        <v>0.5</v>
      </c>
      <c r="N60" s="161">
        <v>1</v>
      </c>
    </row>
    <row r="61" spans="1:14" s="137" customFormat="1" ht="42.75" x14ac:dyDescent="0.2">
      <c r="A61" s="143"/>
      <c r="B61" s="143"/>
      <c r="C61" s="146" t="s">
        <v>711</v>
      </c>
      <c r="D61" s="146" t="s">
        <v>712</v>
      </c>
      <c r="E61" s="154">
        <v>0.3</v>
      </c>
      <c r="F61" s="146" t="s">
        <v>713</v>
      </c>
      <c r="G61" s="146" t="s">
        <v>897</v>
      </c>
      <c r="H61" s="146" t="s">
        <v>896</v>
      </c>
      <c r="I61" s="146" t="s">
        <v>323</v>
      </c>
      <c r="J61" s="146" t="s">
        <v>315</v>
      </c>
      <c r="K61" s="162">
        <v>0.25</v>
      </c>
      <c r="L61" s="162">
        <v>0.5</v>
      </c>
      <c r="M61" s="162">
        <v>0.75</v>
      </c>
      <c r="N61" s="162">
        <v>1</v>
      </c>
    </row>
    <row r="62" spans="1:14" s="137" customFormat="1" ht="71.25" x14ac:dyDescent="0.2">
      <c r="A62" s="143"/>
      <c r="B62" s="143"/>
      <c r="C62" s="146" t="s">
        <v>714</v>
      </c>
      <c r="D62" s="146" t="s">
        <v>715</v>
      </c>
      <c r="E62" s="154">
        <v>0.2</v>
      </c>
      <c r="F62" s="146" t="s">
        <v>1014</v>
      </c>
      <c r="G62" s="146" t="s">
        <v>1013</v>
      </c>
      <c r="H62" s="146" t="s">
        <v>1012</v>
      </c>
      <c r="I62" s="146" t="s">
        <v>1015</v>
      </c>
      <c r="J62" s="146" t="s">
        <v>410</v>
      </c>
      <c r="K62" s="162">
        <v>0</v>
      </c>
      <c r="L62" s="154">
        <v>0.25</v>
      </c>
      <c r="M62" s="154">
        <v>0.5</v>
      </c>
      <c r="N62" s="154">
        <v>1</v>
      </c>
    </row>
    <row r="63" spans="1:14" s="137" customFormat="1" ht="57" x14ac:dyDescent="0.2">
      <c r="A63" s="143"/>
      <c r="B63" s="143"/>
      <c r="C63" s="146" t="s">
        <v>716</v>
      </c>
      <c r="D63" s="146" t="s">
        <v>717</v>
      </c>
      <c r="E63" s="154">
        <v>0.15</v>
      </c>
      <c r="F63" s="146" t="s">
        <v>1151</v>
      </c>
      <c r="G63" s="146" t="s">
        <v>718</v>
      </c>
      <c r="H63" s="146" t="s">
        <v>719</v>
      </c>
      <c r="I63" s="146" t="s">
        <v>720</v>
      </c>
      <c r="J63" s="146" t="s">
        <v>410</v>
      </c>
      <c r="K63" s="162">
        <v>0</v>
      </c>
      <c r="L63" s="154">
        <v>0.25</v>
      </c>
      <c r="M63" s="154">
        <v>0.5</v>
      </c>
      <c r="N63" s="154">
        <v>1</v>
      </c>
    </row>
    <row r="64" spans="1:14" s="137" customFormat="1" ht="42.75" x14ac:dyDescent="0.2">
      <c r="A64" s="143"/>
      <c r="B64" s="143"/>
      <c r="C64" s="146" t="s">
        <v>1027</v>
      </c>
      <c r="D64" s="146" t="s">
        <v>1666</v>
      </c>
      <c r="E64" s="154">
        <v>0.1</v>
      </c>
      <c r="F64" s="146" t="s">
        <v>1659</v>
      </c>
      <c r="G64" s="146" t="s">
        <v>1656</v>
      </c>
      <c r="H64" s="146" t="s">
        <v>1656</v>
      </c>
      <c r="I64" s="146" t="s">
        <v>1657</v>
      </c>
      <c r="J64" s="146" t="s">
        <v>410</v>
      </c>
      <c r="K64" s="162">
        <v>0</v>
      </c>
      <c r="L64" s="154">
        <v>0.25</v>
      </c>
      <c r="M64" s="154">
        <v>0.5</v>
      </c>
      <c r="N64" s="154">
        <v>1</v>
      </c>
    </row>
    <row r="65" spans="1:14" s="137" customFormat="1" ht="71.25" x14ac:dyDescent="0.2">
      <c r="A65" s="138" t="s">
        <v>288</v>
      </c>
      <c r="B65" s="138" t="s">
        <v>1029</v>
      </c>
      <c r="C65" s="138"/>
      <c r="D65" s="138" t="s">
        <v>1153</v>
      </c>
      <c r="E65" s="150">
        <f>SUM(E66:E77)</f>
        <v>1</v>
      </c>
      <c r="F65" s="138" t="s">
        <v>1661</v>
      </c>
      <c r="G65" s="138"/>
      <c r="H65" s="138" t="s">
        <v>1660</v>
      </c>
      <c r="I65" s="138" t="s">
        <v>1660</v>
      </c>
      <c r="J65" s="138" t="s">
        <v>1658</v>
      </c>
      <c r="K65" s="139">
        <f>AVERAGE(K66:K77)</f>
        <v>0.27083333333333331</v>
      </c>
      <c r="L65" s="139">
        <f>AVERAGE(L66:L77)</f>
        <v>0.50416666666666665</v>
      </c>
      <c r="M65" s="139">
        <f>AVERAGE(M66:M77)</f>
        <v>0.75</v>
      </c>
      <c r="N65" s="139">
        <f>AVERAGE(N66:N77)</f>
        <v>1</v>
      </c>
    </row>
    <row r="66" spans="1:14" s="137" customFormat="1" ht="99.75" x14ac:dyDescent="0.2">
      <c r="A66" s="121"/>
      <c r="B66" s="121"/>
      <c r="C66" s="121" t="s">
        <v>1031</v>
      </c>
      <c r="D66" s="152" t="s">
        <v>1154</v>
      </c>
      <c r="E66" s="305">
        <v>0.2</v>
      </c>
      <c r="F66" s="152" t="s">
        <v>1661</v>
      </c>
      <c r="G66" s="152" t="s">
        <v>1030</v>
      </c>
      <c r="H66" s="152" t="s">
        <v>1660</v>
      </c>
      <c r="I66" s="152" t="s">
        <v>1660</v>
      </c>
      <c r="J66" s="152" t="s">
        <v>1658</v>
      </c>
      <c r="K66" s="162">
        <v>0.25</v>
      </c>
      <c r="L66" s="162">
        <v>0.5</v>
      </c>
      <c r="M66" s="162">
        <v>0.75</v>
      </c>
      <c r="N66" s="162">
        <v>1</v>
      </c>
    </row>
    <row r="67" spans="1:14" s="137" customFormat="1" ht="114" x14ac:dyDescent="0.2">
      <c r="A67" s="122"/>
      <c r="B67" s="122"/>
      <c r="C67" s="121" t="s">
        <v>1032</v>
      </c>
      <c r="D67" s="306" t="s">
        <v>1033</v>
      </c>
      <c r="E67" s="307">
        <v>0.05</v>
      </c>
      <c r="F67" s="167" t="s">
        <v>1034</v>
      </c>
      <c r="G67" s="164" t="s">
        <v>1035</v>
      </c>
      <c r="H67" s="152" t="s">
        <v>1036</v>
      </c>
      <c r="I67" s="152" t="s">
        <v>1407</v>
      </c>
      <c r="J67" s="152" t="s">
        <v>1415</v>
      </c>
      <c r="K67" s="162">
        <v>0.5</v>
      </c>
      <c r="L67" s="162">
        <v>0.7</v>
      </c>
      <c r="M67" s="162">
        <v>1</v>
      </c>
      <c r="N67" s="162">
        <v>1</v>
      </c>
    </row>
    <row r="68" spans="1:14" s="137" customFormat="1" ht="99.75" x14ac:dyDescent="0.2">
      <c r="A68" s="122"/>
      <c r="B68" s="166"/>
      <c r="C68" s="121" t="s">
        <v>1037</v>
      </c>
      <c r="D68" s="167" t="s">
        <v>1038</v>
      </c>
      <c r="E68" s="307">
        <v>0.05</v>
      </c>
      <c r="F68" s="163" t="s">
        <v>1039</v>
      </c>
      <c r="G68" s="164" t="s">
        <v>1437</v>
      </c>
      <c r="H68" s="152" t="s">
        <v>1438</v>
      </c>
      <c r="I68" s="152" t="s">
        <v>1418</v>
      </c>
      <c r="J68" s="152" t="s">
        <v>1436</v>
      </c>
      <c r="K68" s="162">
        <v>0.25</v>
      </c>
      <c r="L68" s="162">
        <v>0.5</v>
      </c>
      <c r="M68" s="162">
        <v>0.75</v>
      </c>
      <c r="N68" s="162">
        <v>1</v>
      </c>
    </row>
    <row r="69" spans="1:14" s="137" customFormat="1" ht="85.5" x14ac:dyDescent="0.2">
      <c r="A69" s="122"/>
      <c r="B69" s="122"/>
      <c r="C69" s="121" t="s">
        <v>1040</v>
      </c>
      <c r="D69" s="167" t="s">
        <v>1041</v>
      </c>
      <c r="E69" s="307">
        <v>0.1</v>
      </c>
      <c r="F69" s="167" t="s">
        <v>1042</v>
      </c>
      <c r="G69" s="164"/>
      <c r="H69" s="152" t="s">
        <v>1439</v>
      </c>
      <c r="I69" s="152" t="s">
        <v>1043</v>
      </c>
      <c r="J69" s="152" t="s">
        <v>1448</v>
      </c>
      <c r="K69" s="162">
        <v>0</v>
      </c>
      <c r="L69" s="162">
        <v>0.25</v>
      </c>
      <c r="M69" s="162">
        <v>0.5</v>
      </c>
      <c r="N69" s="162">
        <v>1</v>
      </c>
    </row>
    <row r="70" spans="1:14" s="137" customFormat="1" ht="71.25" x14ac:dyDescent="0.2">
      <c r="A70" s="122"/>
      <c r="B70" s="122"/>
      <c r="C70" s="121" t="s">
        <v>1044</v>
      </c>
      <c r="D70" s="167" t="s">
        <v>1045</v>
      </c>
      <c r="E70" s="307">
        <v>0.05</v>
      </c>
      <c r="F70" s="167" t="s">
        <v>1046</v>
      </c>
      <c r="G70" s="164" t="s">
        <v>1047</v>
      </c>
      <c r="H70" s="152" t="s">
        <v>1048</v>
      </c>
      <c r="I70" s="152" t="s">
        <v>1455</v>
      </c>
      <c r="J70" s="152" t="s">
        <v>1448</v>
      </c>
      <c r="K70" s="162">
        <v>0.25</v>
      </c>
      <c r="L70" s="162">
        <v>0.5</v>
      </c>
      <c r="M70" s="162">
        <v>0.75</v>
      </c>
      <c r="N70" s="162">
        <v>1</v>
      </c>
    </row>
    <row r="71" spans="1:14" s="137" customFormat="1" ht="57" x14ac:dyDescent="0.2">
      <c r="A71" s="122"/>
      <c r="B71" s="122"/>
      <c r="C71" s="121" t="s">
        <v>1049</v>
      </c>
      <c r="D71" s="167" t="s">
        <v>1050</v>
      </c>
      <c r="E71" s="307">
        <v>0.05</v>
      </c>
      <c r="F71" s="167" t="s">
        <v>1051</v>
      </c>
      <c r="G71" s="167" t="s">
        <v>1052</v>
      </c>
      <c r="H71" s="152" t="s">
        <v>1464</v>
      </c>
      <c r="I71" s="152" t="s">
        <v>1462</v>
      </c>
      <c r="J71" s="152" t="s">
        <v>1448</v>
      </c>
      <c r="K71" s="162">
        <v>0.25</v>
      </c>
      <c r="L71" s="162">
        <v>0.5</v>
      </c>
      <c r="M71" s="162">
        <v>0.75</v>
      </c>
      <c r="N71" s="162">
        <v>1</v>
      </c>
    </row>
    <row r="72" spans="1:14" s="137" customFormat="1" ht="85.5" x14ac:dyDescent="0.2">
      <c r="A72" s="122"/>
      <c r="B72" s="122"/>
      <c r="C72" s="121" t="s">
        <v>1053</v>
      </c>
      <c r="D72" s="167" t="s">
        <v>1054</v>
      </c>
      <c r="E72" s="307">
        <v>0.05</v>
      </c>
      <c r="F72" s="164" t="s">
        <v>1055</v>
      </c>
      <c r="G72" s="164" t="s">
        <v>1056</v>
      </c>
      <c r="H72" s="164" t="s">
        <v>1473</v>
      </c>
      <c r="I72" s="164" t="s">
        <v>1474</v>
      </c>
      <c r="J72" s="164" t="s">
        <v>1448</v>
      </c>
      <c r="K72" s="162">
        <v>0.25</v>
      </c>
      <c r="L72" s="162">
        <v>0.5</v>
      </c>
      <c r="M72" s="162">
        <v>0.75</v>
      </c>
      <c r="N72" s="162">
        <v>1</v>
      </c>
    </row>
    <row r="73" spans="1:14" s="137" customFormat="1" ht="71.25" x14ac:dyDescent="0.2">
      <c r="A73" s="122"/>
      <c r="B73" s="122"/>
      <c r="C73" s="121" t="s">
        <v>1057</v>
      </c>
      <c r="D73" s="167" t="s">
        <v>1058</v>
      </c>
      <c r="E73" s="307">
        <v>0.05</v>
      </c>
      <c r="F73" s="167" t="s">
        <v>1059</v>
      </c>
      <c r="G73" s="164" t="s">
        <v>1060</v>
      </c>
      <c r="H73" s="164" t="s">
        <v>1483</v>
      </c>
      <c r="I73" s="164" t="s">
        <v>1061</v>
      </c>
      <c r="J73" s="164" t="s">
        <v>1448</v>
      </c>
      <c r="K73" s="162">
        <v>0.25</v>
      </c>
      <c r="L73" s="162">
        <v>0.5</v>
      </c>
      <c r="M73" s="162">
        <v>0.75</v>
      </c>
      <c r="N73" s="162">
        <v>1</v>
      </c>
    </row>
    <row r="74" spans="1:14" s="137" customFormat="1" ht="99.75" x14ac:dyDescent="0.2">
      <c r="A74" s="122"/>
      <c r="B74" s="122"/>
      <c r="C74" s="121" t="s">
        <v>1062</v>
      </c>
      <c r="D74" s="167" t="s">
        <v>1063</v>
      </c>
      <c r="E74" s="307">
        <v>0.1</v>
      </c>
      <c r="F74" s="167" t="s">
        <v>1064</v>
      </c>
      <c r="G74" s="308" t="s">
        <v>1501</v>
      </c>
      <c r="H74" s="164" t="s">
        <v>1500</v>
      </c>
      <c r="I74" s="164" t="s">
        <v>1488</v>
      </c>
      <c r="J74" s="164" t="s">
        <v>1448</v>
      </c>
      <c r="K74" s="162">
        <v>0.75</v>
      </c>
      <c r="L74" s="162">
        <v>0.85</v>
      </c>
      <c r="M74" s="162">
        <v>1</v>
      </c>
      <c r="N74" s="162">
        <v>1</v>
      </c>
    </row>
    <row r="75" spans="1:14" s="137" customFormat="1" ht="128.25" x14ac:dyDescent="0.2">
      <c r="A75" s="122"/>
      <c r="B75" s="122"/>
      <c r="C75" s="121" t="s">
        <v>1065</v>
      </c>
      <c r="D75" s="167" t="s">
        <v>1066</v>
      </c>
      <c r="E75" s="307">
        <v>0.1</v>
      </c>
      <c r="F75" s="167" t="s">
        <v>1514</v>
      </c>
      <c r="G75" s="164" t="s">
        <v>1513</v>
      </c>
      <c r="H75" s="164" t="s">
        <v>1503</v>
      </c>
      <c r="I75" s="164" t="s">
        <v>1511</v>
      </c>
      <c r="J75" s="164" t="s">
        <v>1512</v>
      </c>
      <c r="K75" s="162">
        <v>0.25</v>
      </c>
      <c r="L75" s="162">
        <v>0.5</v>
      </c>
      <c r="M75" s="162">
        <v>0.75</v>
      </c>
      <c r="N75" s="162">
        <v>1</v>
      </c>
    </row>
    <row r="76" spans="1:14" s="137" customFormat="1" ht="71.25" x14ac:dyDescent="0.2">
      <c r="A76" s="122"/>
      <c r="B76" s="122"/>
      <c r="C76" s="121" t="s">
        <v>1067</v>
      </c>
      <c r="D76" s="165" t="s">
        <v>1515</v>
      </c>
      <c r="E76" s="307">
        <v>0.1</v>
      </c>
      <c r="F76" s="165" t="s">
        <v>1692</v>
      </c>
      <c r="G76" s="164" t="s">
        <v>1513</v>
      </c>
      <c r="H76" s="165" t="s">
        <v>1525</v>
      </c>
      <c r="I76" s="165" t="s">
        <v>1526</v>
      </c>
      <c r="J76" s="103" t="s">
        <v>1512</v>
      </c>
      <c r="K76" s="162">
        <v>0.25</v>
      </c>
      <c r="L76" s="162">
        <v>0.5</v>
      </c>
      <c r="M76" s="162">
        <v>0.75</v>
      </c>
      <c r="N76" s="162">
        <v>1</v>
      </c>
    </row>
    <row r="77" spans="1:14" s="137" customFormat="1" ht="114" x14ac:dyDescent="0.2">
      <c r="A77" s="122"/>
      <c r="B77" s="166"/>
      <c r="C77" s="121" t="s">
        <v>1152</v>
      </c>
      <c r="D77" s="167" t="s">
        <v>1068</v>
      </c>
      <c r="E77" s="307">
        <v>0.1</v>
      </c>
      <c r="F77" s="167" t="s">
        <v>1069</v>
      </c>
      <c r="G77" s="164" t="s">
        <v>1527</v>
      </c>
      <c r="H77" s="164" t="s">
        <v>1528</v>
      </c>
      <c r="I77" s="164" t="s">
        <v>1070</v>
      </c>
      <c r="J77" s="164" t="s">
        <v>1512</v>
      </c>
      <c r="K77" s="162">
        <v>0</v>
      </c>
      <c r="L77" s="162">
        <v>0.25</v>
      </c>
      <c r="M77" s="162">
        <v>0.5</v>
      </c>
      <c r="N77" s="162">
        <v>1</v>
      </c>
    </row>
    <row r="78" spans="1:14" s="137" customFormat="1" ht="57" x14ac:dyDescent="0.2">
      <c r="A78" s="138" t="s">
        <v>291</v>
      </c>
      <c r="B78" s="138" t="s">
        <v>1071</v>
      </c>
      <c r="C78" s="138"/>
      <c r="D78" s="138" t="s">
        <v>292</v>
      </c>
      <c r="E78" s="150">
        <f>SUM(E79:E81)</f>
        <v>1</v>
      </c>
      <c r="F78" s="138" t="s">
        <v>295</v>
      </c>
      <c r="G78" s="138" t="s">
        <v>296</v>
      </c>
      <c r="H78" s="138" t="s">
        <v>297</v>
      </c>
      <c r="I78" s="138" t="s">
        <v>294</v>
      </c>
      <c r="J78" s="138" t="s">
        <v>1072</v>
      </c>
      <c r="K78" s="150">
        <f>AVERAGE(K79:K81)</f>
        <v>0</v>
      </c>
      <c r="L78" s="150">
        <f>AVERAGE(L79:L81)</f>
        <v>0.33333333333333331</v>
      </c>
      <c r="M78" s="150">
        <f t="shared" ref="M78:N78" si="5">AVERAGE(M79:M81)</f>
        <v>0.66666666666666663</v>
      </c>
      <c r="N78" s="150">
        <f t="shared" si="5"/>
        <v>1</v>
      </c>
    </row>
    <row r="79" spans="1:14" s="137" customFormat="1" ht="42.75" x14ac:dyDescent="0.2">
      <c r="A79" s="143"/>
      <c r="B79" s="143"/>
      <c r="C79" s="143" t="s">
        <v>1073</v>
      </c>
      <c r="D79" s="167" t="s">
        <v>1074</v>
      </c>
      <c r="E79" s="148">
        <v>0.4</v>
      </c>
      <c r="F79" s="148" t="s">
        <v>1075</v>
      </c>
      <c r="G79" s="148"/>
      <c r="H79" s="148" t="s">
        <v>1076</v>
      </c>
      <c r="I79" s="148" t="s">
        <v>1077</v>
      </c>
      <c r="J79" s="148" t="s">
        <v>1072</v>
      </c>
      <c r="K79" s="162">
        <v>0</v>
      </c>
      <c r="L79" s="148">
        <v>0.25</v>
      </c>
      <c r="M79" s="148">
        <v>0.5</v>
      </c>
      <c r="N79" s="148">
        <v>1</v>
      </c>
    </row>
    <row r="80" spans="1:14" s="137" customFormat="1" ht="71.25" x14ac:dyDescent="0.2">
      <c r="A80" s="143"/>
      <c r="B80" s="143"/>
      <c r="C80" s="143" t="s">
        <v>1078</v>
      </c>
      <c r="D80" s="147" t="s">
        <v>1079</v>
      </c>
      <c r="E80" s="148">
        <v>0.35</v>
      </c>
      <c r="F80" s="148" t="s">
        <v>1080</v>
      </c>
      <c r="G80" s="148" t="s">
        <v>1081</v>
      </c>
      <c r="H80" s="148" t="s">
        <v>1082</v>
      </c>
      <c r="I80" s="148" t="s">
        <v>1083</v>
      </c>
      <c r="J80" s="148" t="s">
        <v>1072</v>
      </c>
      <c r="K80" s="162">
        <v>0</v>
      </c>
      <c r="L80" s="148">
        <v>0.25</v>
      </c>
      <c r="M80" s="148">
        <v>0.5</v>
      </c>
      <c r="N80" s="148">
        <v>1</v>
      </c>
    </row>
    <row r="81" spans="1:14" s="137" customFormat="1" ht="99.75" x14ac:dyDescent="0.2">
      <c r="A81" s="143"/>
      <c r="B81" s="143"/>
      <c r="C81" s="143" t="s">
        <v>1084</v>
      </c>
      <c r="D81" s="147" t="s">
        <v>1085</v>
      </c>
      <c r="E81" s="148">
        <v>0.25</v>
      </c>
      <c r="F81" s="148" t="s">
        <v>1338</v>
      </c>
      <c r="G81" s="148" t="s">
        <v>1086</v>
      </c>
      <c r="H81" s="148" t="s">
        <v>1338</v>
      </c>
      <c r="I81" s="148" t="s">
        <v>1087</v>
      </c>
      <c r="J81" s="148" t="s">
        <v>1072</v>
      </c>
      <c r="K81" s="162">
        <v>0</v>
      </c>
      <c r="L81" s="148">
        <v>0.5</v>
      </c>
      <c r="M81" s="148">
        <v>1</v>
      </c>
      <c r="N81" s="148">
        <v>1</v>
      </c>
    </row>
    <row r="82" spans="1:14" s="137" customFormat="1" ht="128.25" x14ac:dyDescent="0.2">
      <c r="A82" s="138" t="s">
        <v>298</v>
      </c>
      <c r="B82" s="138" t="s">
        <v>1088</v>
      </c>
      <c r="C82" s="138"/>
      <c r="D82" s="138" t="s">
        <v>300</v>
      </c>
      <c r="E82" s="150">
        <f>SUM(E83:E87)</f>
        <v>1</v>
      </c>
      <c r="F82" s="138" t="s">
        <v>1669</v>
      </c>
      <c r="G82" s="138" t="s">
        <v>1670</v>
      </c>
      <c r="H82" s="138" t="s">
        <v>1671</v>
      </c>
      <c r="I82" s="138" t="s">
        <v>1206</v>
      </c>
      <c r="J82" s="138" t="s">
        <v>1089</v>
      </c>
      <c r="K82" s="139">
        <f>+AVERAGE(K83:K87)</f>
        <v>0.2</v>
      </c>
      <c r="L82" s="139">
        <f>+AVERAGE(L83:L87)</f>
        <v>0.5</v>
      </c>
      <c r="M82" s="139">
        <f>+AVERAGE(M83:M87)</f>
        <v>0.75</v>
      </c>
      <c r="N82" s="139">
        <f>+AVERAGE(N83:N87)</f>
        <v>1</v>
      </c>
    </row>
    <row r="83" spans="1:14" s="137" customFormat="1" ht="99.75" x14ac:dyDescent="0.2">
      <c r="A83" s="143"/>
      <c r="B83" s="143"/>
      <c r="C83" s="143" t="s">
        <v>1090</v>
      </c>
      <c r="D83" s="147" t="s">
        <v>1091</v>
      </c>
      <c r="E83" s="148">
        <v>0.375</v>
      </c>
      <c r="F83" s="148" t="s">
        <v>1092</v>
      </c>
      <c r="G83" s="148" t="s">
        <v>1093</v>
      </c>
      <c r="H83" s="148" t="s">
        <v>1341</v>
      </c>
      <c r="I83" s="148" t="s">
        <v>1374</v>
      </c>
      <c r="J83" s="148" t="s">
        <v>1094</v>
      </c>
      <c r="K83" s="162">
        <v>0</v>
      </c>
      <c r="L83" s="148">
        <v>0.5</v>
      </c>
      <c r="M83" s="148">
        <v>0.75</v>
      </c>
      <c r="N83" s="148">
        <v>1</v>
      </c>
    </row>
    <row r="84" spans="1:14" s="137" customFormat="1" ht="128.25" x14ac:dyDescent="0.2">
      <c r="A84" s="143"/>
      <c r="B84" s="168"/>
      <c r="C84" s="143" t="s">
        <v>1095</v>
      </c>
      <c r="D84" s="147" t="s">
        <v>1096</v>
      </c>
      <c r="E84" s="148">
        <v>0.125</v>
      </c>
      <c r="F84" s="148" t="s">
        <v>1097</v>
      </c>
      <c r="G84" s="148" t="s">
        <v>1098</v>
      </c>
      <c r="H84" s="148" t="s">
        <v>1099</v>
      </c>
      <c r="I84" s="148" t="s">
        <v>1100</v>
      </c>
      <c r="J84" s="148" t="s">
        <v>1094</v>
      </c>
      <c r="K84" s="148">
        <v>0.25</v>
      </c>
      <c r="L84" s="148">
        <v>0.5</v>
      </c>
      <c r="M84" s="148">
        <v>0.75</v>
      </c>
      <c r="N84" s="148">
        <v>1</v>
      </c>
    </row>
    <row r="85" spans="1:14" s="137" customFormat="1" ht="99.75" x14ac:dyDescent="0.2">
      <c r="A85" s="143"/>
      <c r="B85" s="143"/>
      <c r="C85" s="143" t="s">
        <v>1101</v>
      </c>
      <c r="D85" s="147" t="s">
        <v>1102</v>
      </c>
      <c r="E85" s="148">
        <v>0.125</v>
      </c>
      <c r="F85" s="148" t="s">
        <v>1103</v>
      </c>
      <c r="G85" s="148" t="s">
        <v>1104</v>
      </c>
      <c r="H85" s="148" t="s">
        <v>1397</v>
      </c>
      <c r="I85" s="148" t="s">
        <v>1390</v>
      </c>
      <c r="J85" s="148" t="s">
        <v>1094</v>
      </c>
      <c r="K85" s="148">
        <v>0.25</v>
      </c>
      <c r="L85" s="148">
        <v>0.5</v>
      </c>
      <c r="M85" s="148">
        <v>0.75</v>
      </c>
      <c r="N85" s="148">
        <v>1</v>
      </c>
    </row>
    <row r="86" spans="1:14" s="137" customFormat="1" ht="71.25" x14ac:dyDescent="0.2">
      <c r="A86" s="143"/>
      <c r="B86" s="168"/>
      <c r="C86" s="143" t="s">
        <v>1106</v>
      </c>
      <c r="D86" s="147" t="s">
        <v>1107</v>
      </c>
      <c r="E86" s="148">
        <v>0.125</v>
      </c>
      <c r="F86" s="148" t="s">
        <v>1108</v>
      </c>
      <c r="G86" s="148" t="s">
        <v>1109</v>
      </c>
      <c r="H86" s="148" t="s">
        <v>1109</v>
      </c>
      <c r="I86" s="148" t="s">
        <v>1110</v>
      </c>
      <c r="J86" s="148" t="s">
        <v>1094</v>
      </c>
      <c r="K86" s="148">
        <v>0.25</v>
      </c>
      <c r="L86" s="148">
        <v>0.5</v>
      </c>
      <c r="M86" s="148">
        <v>0.75</v>
      </c>
      <c r="N86" s="148">
        <v>1</v>
      </c>
    </row>
    <row r="87" spans="1:14" s="137" customFormat="1" ht="185.25" x14ac:dyDescent="0.2">
      <c r="A87" s="143"/>
      <c r="B87" s="143"/>
      <c r="C87" s="143" t="s">
        <v>1111</v>
      </c>
      <c r="D87" s="147" t="s">
        <v>1112</v>
      </c>
      <c r="E87" s="148">
        <v>0.25</v>
      </c>
      <c r="F87" s="148" t="s">
        <v>1113</v>
      </c>
      <c r="G87" s="148" t="s">
        <v>1114</v>
      </c>
      <c r="H87" s="148" t="s">
        <v>1626</v>
      </c>
      <c r="I87" s="148" t="s">
        <v>1628</v>
      </c>
      <c r="J87" s="148" t="s">
        <v>1115</v>
      </c>
      <c r="K87" s="148">
        <v>0.25</v>
      </c>
      <c r="L87" s="148">
        <v>0.5</v>
      </c>
      <c r="M87" s="148">
        <v>0.75</v>
      </c>
      <c r="N87" s="148">
        <v>1</v>
      </c>
    </row>
    <row r="88" spans="1:14" s="137" customFormat="1" ht="99.75" x14ac:dyDescent="0.2">
      <c r="A88" s="138" t="s">
        <v>298</v>
      </c>
      <c r="B88" s="138" t="s">
        <v>1116</v>
      </c>
      <c r="C88" s="138"/>
      <c r="D88" s="138" t="s">
        <v>305</v>
      </c>
      <c r="E88" s="150">
        <f>SUM(E89:E92)</f>
        <v>1</v>
      </c>
      <c r="F88" s="138" t="s">
        <v>307</v>
      </c>
      <c r="G88" s="138" t="s">
        <v>306</v>
      </c>
      <c r="H88" s="138" t="s">
        <v>1117</v>
      </c>
      <c r="I88" s="138" t="s">
        <v>1118</v>
      </c>
      <c r="J88" s="138" t="s">
        <v>1119</v>
      </c>
      <c r="K88" s="139">
        <f>SUM(K89:K92)</f>
        <v>1</v>
      </c>
      <c r="L88" s="139">
        <f t="shared" ref="L88:M88" si="6">+AVERAGE(L89:L92)</f>
        <v>0.5</v>
      </c>
      <c r="M88" s="139">
        <f t="shared" si="6"/>
        <v>0.6875</v>
      </c>
      <c r="N88" s="139">
        <f>+AVERAGE(N89:N92)</f>
        <v>1</v>
      </c>
    </row>
    <row r="89" spans="1:14" s="137" customFormat="1" ht="42.75" x14ac:dyDescent="0.2">
      <c r="A89" s="143"/>
      <c r="B89" s="143"/>
      <c r="C89" s="143" t="s">
        <v>1120</v>
      </c>
      <c r="D89" s="147" t="s">
        <v>1121</v>
      </c>
      <c r="E89" s="148">
        <v>0.2</v>
      </c>
      <c r="F89" s="148" t="s">
        <v>1122</v>
      </c>
      <c r="G89" s="148" t="s">
        <v>1123</v>
      </c>
      <c r="H89" s="148" t="s">
        <v>1123</v>
      </c>
      <c r="I89" s="148" t="s">
        <v>1124</v>
      </c>
      <c r="J89" s="148" t="s">
        <v>1072</v>
      </c>
      <c r="K89" s="148">
        <v>0.25</v>
      </c>
      <c r="L89" s="148">
        <v>0.5</v>
      </c>
      <c r="M89" s="148">
        <v>0.5</v>
      </c>
      <c r="N89" s="148">
        <v>1</v>
      </c>
    </row>
    <row r="90" spans="1:14" s="137" customFormat="1" ht="71.25" x14ac:dyDescent="0.2">
      <c r="A90" s="143"/>
      <c r="B90" s="143"/>
      <c r="C90" s="143" t="s">
        <v>1125</v>
      </c>
      <c r="D90" s="147" t="s">
        <v>1241</v>
      </c>
      <c r="E90" s="148">
        <v>0.25</v>
      </c>
      <c r="F90" s="148" t="s">
        <v>1242</v>
      </c>
      <c r="G90" s="148" t="s">
        <v>1126</v>
      </c>
      <c r="H90" s="148" t="s">
        <v>1243</v>
      </c>
      <c r="I90" s="148" t="s">
        <v>1244</v>
      </c>
      <c r="J90" s="148" t="s">
        <v>1127</v>
      </c>
      <c r="K90" s="148">
        <v>0.25</v>
      </c>
      <c r="L90" s="148">
        <v>0.5</v>
      </c>
      <c r="M90" s="148">
        <v>0.75</v>
      </c>
      <c r="N90" s="148">
        <v>1</v>
      </c>
    </row>
    <row r="91" spans="1:14" s="137" customFormat="1" ht="85.5" x14ac:dyDescent="0.2">
      <c r="A91" s="143"/>
      <c r="B91" s="143"/>
      <c r="C91" s="143" t="s">
        <v>1128</v>
      </c>
      <c r="D91" s="147" t="s">
        <v>1301</v>
      </c>
      <c r="E91" s="148">
        <v>0.25</v>
      </c>
      <c r="F91" s="148" t="s">
        <v>1129</v>
      </c>
      <c r="G91" s="148" t="s">
        <v>1130</v>
      </c>
      <c r="H91" s="148" t="s">
        <v>1287</v>
      </c>
      <c r="I91" s="148" t="s">
        <v>1294</v>
      </c>
      <c r="J91" s="148" t="s">
        <v>1127</v>
      </c>
      <c r="K91" s="148">
        <v>0.25</v>
      </c>
      <c r="L91" s="148">
        <v>0.5</v>
      </c>
      <c r="M91" s="148">
        <v>0.75</v>
      </c>
      <c r="N91" s="148">
        <v>1</v>
      </c>
    </row>
    <row r="92" spans="1:14" s="137" customFormat="1" ht="128.25" x14ac:dyDescent="0.2">
      <c r="A92" s="143"/>
      <c r="B92" s="143"/>
      <c r="C92" s="143" t="s">
        <v>1131</v>
      </c>
      <c r="D92" s="147" t="s">
        <v>1132</v>
      </c>
      <c r="E92" s="148">
        <v>0.3</v>
      </c>
      <c r="F92" s="148" t="s">
        <v>1133</v>
      </c>
      <c r="G92" s="148" t="s">
        <v>1134</v>
      </c>
      <c r="H92" s="148" t="s">
        <v>1240</v>
      </c>
      <c r="I92" s="148" t="s">
        <v>1237</v>
      </c>
      <c r="J92" s="148" t="s">
        <v>1135</v>
      </c>
      <c r="K92" s="148">
        <v>0.25</v>
      </c>
      <c r="L92" s="148">
        <v>0.5</v>
      </c>
      <c r="M92" s="148">
        <v>0.75</v>
      </c>
      <c r="N92" s="148">
        <v>1</v>
      </c>
    </row>
    <row r="93" spans="1:14" s="137" customFormat="1" ht="114" x14ac:dyDescent="0.2">
      <c r="A93" s="138" t="s">
        <v>1136</v>
      </c>
      <c r="B93" s="138" t="s">
        <v>1137</v>
      </c>
      <c r="C93" s="138"/>
      <c r="D93" s="138" t="s">
        <v>302</v>
      </c>
      <c r="E93" s="150">
        <f>SUM(E94:E95)</f>
        <v>1</v>
      </c>
      <c r="F93" s="138" t="s">
        <v>308</v>
      </c>
      <c r="G93" s="138" t="s">
        <v>1138</v>
      </c>
      <c r="H93" s="138" t="s">
        <v>1139</v>
      </c>
      <c r="I93" s="138" t="s">
        <v>1140</v>
      </c>
      <c r="J93" s="138" t="s">
        <v>1141</v>
      </c>
      <c r="K93" s="139">
        <v>0.25</v>
      </c>
      <c r="L93" s="139">
        <v>0.5</v>
      </c>
      <c r="M93" s="139">
        <v>0.75</v>
      </c>
      <c r="N93" s="139">
        <v>1</v>
      </c>
    </row>
    <row r="94" spans="1:14" s="137" customFormat="1" ht="128.25" x14ac:dyDescent="0.2">
      <c r="A94" s="143"/>
      <c r="B94" s="143"/>
      <c r="C94" s="143" t="s">
        <v>1142</v>
      </c>
      <c r="D94" s="147" t="s">
        <v>1143</v>
      </c>
      <c r="E94" s="148">
        <v>0.5</v>
      </c>
      <c r="F94" s="148" t="s">
        <v>1144</v>
      </c>
      <c r="G94" s="148" t="s">
        <v>1650</v>
      </c>
      <c r="H94" s="148" t="s">
        <v>1651</v>
      </c>
      <c r="I94" s="148" t="s">
        <v>1655</v>
      </c>
      <c r="J94" s="148" t="s">
        <v>1072</v>
      </c>
      <c r="K94" s="148">
        <v>0.25</v>
      </c>
      <c r="L94" s="148">
        <v>0.5</v>
      </c>
      <c r="M94" s="148">
        <v>0.75</v>
      </c>
      <c r="N94" s="148">
        <v>1</v>
      </c>
    </row>
    <row r="95" spans="1:14" s="137" customFormat="1" ht="99.75" x14ac:dyDescent="0.2">
      <c r="A95" s="143"/>
      <c r="B95" s="143"/>
      <c r="C95" s="143" t="s">
        <v>1145</v>
      </c>
      <c r="D95" s="147" t="s">
        <v>1146</v>
      </c>
      <c r="E95" s="148">
        <v>0.5</v>
      </c>
      <c r="F95" s="148" t="s">
        <v>1147</v>
      </c>
      <c r="G95" s="148" t="s">
        <v>1148</v>
      </c>
      <c r="H95" s="148" t="s">
        <v>1148</v>
      </c>
      <c r="I95" s="148" t="s">
        <v>1149</v>
      </c>
      <c r="J95" s="148" t="s">
        <v>1150</v>
      </c>
      <c r="K95" s="148">
        <v>0.25</v>
      </c>
      <c r="L95" s="148">
        <v>0.5</v>
      </c>
      <c r="M95" s="148">
        <v>0.75</v>
      </c>
      <c r="N95" s="148">
        <v>1</v>
      </c>
    </row>
    <row r="96" spans="1:14" s="169" customFormat="1" ht="14.25" x14ac:dyDescent="0.2">
      <c r="A96" s="302"/>
      <c r="B96" s="302"/>
      <c r="C96" s="302"/>
      <c r="D96" s="303"/>
      <c r="E96" s="304"/>
      <c r="F96" s="304"/>
      <c r="G96" s="304"/>
      <c r="H96" s="304"/>
      <c r="I96" s="304"/>
      <c r="J96" s="304"/>
      <c r="K96" s="304"/>
      <c r="L96" s="304"/>
      <c r="M96" s="304"/>
      <c r="N96" s="304"/>
    </row>
    <row r="97" spans="1:14" s="169" customFormat="1" ht="15" x14ac:dyDescent="0.2">
      <c r="A97" s="787" t="s">
        <v>158</v>
      </c>
      <c r="B97" s="789"/>
      <c r="C97" s="787" t="s">
        <v>3</v>
      </c>
      <c r="D97" s="788"/>
      <c r="E97" s="788"/>
      <c r="F97" s="789"/>
      <c r="G97" s="787" t="s">
        <v>4</v>
      </c>
      <c r="H97" s="788"/>
      <c r="I97" s="789"/>
      <c r="J97" s="787" t="s">
        <v>5</v>
      </c>
      <c r="K97" s="788"/>
      <c r="L97" s="788"/>
      <c r="M97" s="788"/>
      <c r="N97" s="789"/>
    </row>
    <row r="98" spans="1:14" s="169" customFormat="1" ht="91.5" customHeight="1" x14ac:dyDescent="0.2">
      <c r="A98" s="805" t="s">
        <v>20</v>
      </c>
      <c r="B98" s="805"/>
      <c r="C98" s="770" t="s">
        <v>243</v>
      </c>
      <c r="D98" s="770"/>
      <c r="E98" s="770"/>
      <c r="F98" s="770" t="s">
        <v>244</v>
      </c>
      <c r="G98" s="770"/>
      <c r="H98" s="770"/>
      <c r="I98" s="770"/>
      <c r="J98" s="770"/>
      <c r="K98" s="770"/>
      <c r="L98" s="770"/>
      <c r="M98" s="770"/>
      <c r="N98" s="770"/>
    </row>
    <row r="99" spans="1:14" s="169" customFormat="1" ht="91.5" customHeight="1" x14ac:dyDescent="0.2">
      <c r="A99" s="805" t="s">
        <v>35</v>
      </c>
      <c r="B99" s="805"/>
      <c r="C99" s="770" t="s">
        <v>235</v>
      </c>
      <c r="D99" s="770"/>
      <c r="E99" s="770"/>
      <c r="F99" s="770" t="s">
        <v>236</v>
      </c>
      <c r="G99" s="770"/>
      <c r="H99" s="770"/>
      <c r="I99" s="770"/>
      <c r="J99" s="770"/>
      <c r="K99" s="770"/>
      <c r="L99" s="770"/>
      <c r="M99" s="770"/>
      <c r="N99" s="770"/>
    </row>
    <row r="100" spans="1:14" s="169" customFormat="1" ht="91.5" customHeight="1" x14ac:dyDescent="0.2">
      <c r="A100" s="805"/>
      <c r="B100" s="805"/>
      <c r="C100" s="770" t="s">
        <v>237</v>
      </c>
      <c r="D100" s="770"/>
      <c r="E100" s="770"/>
      <c r="F100" s="770" t="s">
        <v>238</v>
      </c>
      <c r="G100" s="770"/>
      <c r="H100" s="770"/>
      <c r="I100" s="770"/>
      <c r="J100" s="770"/>
      <c r="K100" s="770"/>
      <c r="L100" s="770"/>
      <c r="M100" s="770"/>
      <c r="N100" s="770"/>
    </row>
    <row r="101" spans="1:14" s="169" customFormat="1" ht="91.5" customHeight="1" x14ac:dyDescent="0.2">
      <c r="A101" s="805"/>
      <c r="B101" s="805"/>
      <c r="C101" s="770" t="s">
        <v>239</v>
      </c>
      <c r="D101" s="770"/>
      <c r="E101" s="770"/>
      <c r="F101" s="770" t="s">
        <v>240</v>
      </c>
      <c r="G101" s="770"/>
      <c r="H101" s="770"/>
      <c r="I101" s="770"/>
      <c r="J101" s="770"/>
      <c r="K101" s="770"/>
      <c r="L101" s="770"/>
      <c r="M101" s="770"/>
      <c r="N101" s="770"/>
    </row>
    <row r="102" spans="1:14" s="169" customFormat="1" ht="91.5" customHeight="1" x14ac:dyDescent="0.2">
      <c r="A102" s="805"/>
      <c r="B102" s="805"/>
      <c r="C102" s="770" t="s">
        <v>241</v>
      </c>
      <c r="D102" s="770"/>
      <c r="E102" s="770"/>
      <c r="F102" s="770" t="s">
        <v>242</v>
      </c>
      <c r="G102" s="770"/>
      <c r="H102" s="770"/>
      <c r="I102" s="770"/>
      <c r="J102" s="770"/>
      <c r="K102" s="770"/>
      <c r="L102" s="770"/>
      <c r="M102" s="770"/>
      <c r="N102" s="770"/>
    </row>
    <row r="103" spans="1:14" ht="91.5" customHeight="1" x14ac:dyDescent="0.2">
      <c r="A103" s="804" t="s">
        <v>22</v>
      </c>
      <c r="B103" s="804"/>
      <c r="C103" s="806" t="s">
        <v>233</v>
      </c>
      <c r="D103" s="806"/>
      <c r="E103" s="806"/>
      <c r="F103" s="806" t="s">
        <v>234</v>
      </c>
      <c r="G103" s="806"/>
      <c r="H103" s="806"/>
      <c r="I103" s="770"/>
      <c r="J103" s="770"/>
      <c r="K103" s="770"/>
      <c r="L103" s="770"/>
      <c r="M103" s="770"/>
      <c r="N103" s="770"/>
    </row>
  </sheetData>
  <sheetProtection formatRows="0"/>
  <mergeCells count="51">
    <mergeCell ref="F103:H103"/>
    <mergeCell ref="J5:L5"/>
    <mergeCell ref="J97:N97"/>
    <mergeCell ref="I100:N100"/>
    <mergeCell ref="I101:N101"/>
    <mergeCell ref="I102:N102"/>
    <mergeCell ref="I103:N103"/>
    <mergeCell ref="I99:N99"/>
    <mergeCell ref="A103:B103"/>
    <mergeCell ref="C97:F97"/>
    <mergeCell ref="A98:B98"/>
    <mergeCell ref="A99:B102"/>
    <mergeCell ref="A97:B97"/>
    <mergeCell ref="C98:E98"/>
    <mergeCell ref="C99:E99"/>
    <mergeCell ref="C100:E100"/>
    <mergeCell ref="C101:E101"/>
    <mergeCell ref="C102:E102"/>
    <mergeCell ref="C103:E103"/>
    <mergeCell ref="F98:H98"/>
    <mergeCell ref="F99:H99"/>
    <mergeCell ref="F100:H100"/>
    <mergeCell ref="F101:H101"/>
    <mergeCell ref="F102:H102"/>
    <mergeCell ref="A1:C2"/>
    <mergeCell ref="D1:J2"/>
    <mergeCell ref="J4:L4"/>
    <mergeCell ref="G97:I97"/>
    <mergeCell ref="H8:H12"/>
    <mergeCell ref="I8:I12"/>
    <mergeCell ref="J8:J12"/>
    <mergeCell ref="A3:N3"/>
    <mergeCell ref="A8:C9"/>
    <mergeCell ref="D8:D12"/>
    <mergeCell ref="E8:E12"/>
    <mergeCell ref="F8:F12"/>
    <mergeCell ref="G8:G12"/>
    <mergeCell ref="A10:A12"/>
    <mergeCell ref="B11:B12"/>
    <mergeCell ref="M5:N5"/>
    <mergeCell ref="D4:I4"/>
    <mergeCell ref="A4:C4"/>
    <mergeCell ref="J6:L6"/>
    <mergeCell ref="M6:N6"/>
    <mergeCell ref="I98:N98"/>
    <mergeCell ref="M4:N4"/>
    <mergeCell ref="K8:N10"/>
    <mergeCell ref="K11:K12"/>
    <mergeCell ref="L11:L12"/>
    <mergeCell ref="M11:M12"/>
    <mergeCell ref="N11:N12"/>
  </mergeCells>
  <printOptions horizontalCentered="1"/>
  <pageMargins left="0.35433070866141736" right="0.35433070866141736" top="0.55118110236220474" bottom="0.6692913385826772" header="0.39370078740157483" footer="0.19685039370078741"/>
  <pageSetup paperSize="9" scale="60"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BF337"/>
  <sheetViews>
    <sheetView showGridLines="0" topLeftCell="B1" zoomScaleNormal="100" zoomScaleSheetLayoutView="100" workbookViewId="0">
      <selection activeCell="B1" sqref="B1:F1"/>
    </sheetView>
  </sheetViews>
  <sheetFormatPr baseColWidth="10" defaultColWidth="11.42578125" defaultRowHeight="14.25" x14ac:dyDescent="0.2"/>
  <cols>
    <col min="1" max="1" width="0.5703125" style="210" customWidth="1"/>
    <col min="2" max="2" width="7.28515625" style="198" customWidth="1"/>
    <col min="3" max="3" width="6" style="198" customWidth="1"/>
    <col min="4" max="4" width="5.28515625" style="198" customWidth="1"/>
    <col min="5" max="5" width="5.85546875" style="198" customWidth="1"/>
    <col min="6" max="6" width="45.5703125" style="198" customWidth="1"/>
    <col min="7" max="7" width="8" style="198" customWidth="1"/>
    <col min="8" max="8" width="39.7109375" style="198" customWidth="1"/>
    <col min="9" max="9" width="34.5703125" style="198" customWidth="1"/>
    <col min="10" max="10" width="23.85546875" style="198" customWidth="1"/>
    <col min="11" max="11" width="12.42578125" style="198" customWidth="1"/>
    <col min="12" max="12" width="5.140625" style="198" bestFit="1" customWidth="1"/>
    <col min="13" max="13" width="6" style="198" customWidth="1"/>
    <col min="14" max="14" width="15" style="275" bestFit="1" customWidth="1"/>
    <col min="15" max="15" width="9" style="198" bestFit="1" customWidth="1"/>
    <col min="16" max="16" width="14.42578125" style="198" bestFit="1" customWidth="1"/>
    <col min="17" max="17" width="15.5703125" style="276" customWidth="1"/>
    <col min="18" max="18" width="12" style="198" customWidth="1"/>
    <col min="19" max="19" width="16.85546875" style="198" customWidth="1"/>
    <col min="20" max="20" width="4.28515625" style="198" customWidth="1"/>
    <col min="21" max="21" width="16" style="198" customWidth="1"/>
    <col min="22" max="22" width="22.85546875" style="198" customWidth="1"/>
    <col min="23" max="47" width="5.5703125" style="198" customWidth="1"/>
    <col min="48" max="16384" width="11.42578125" style="198"/>
  </cols>
  <sheetData>
    <row r="1" spans="1:58" s="130" customFormat="1" ht="23.25" thickBot="1" x14ac:dyDescent="0.25">
      <c r="A1" s="171"/>
      <c r="B1" s="855" t="s">
        <v>71</v>
      </c>
      <c r="C1" s="856"/>
      <c r="D1" s="856"/>
      <c r="E1" s="856"/>
      <c r="F1" s="856"/>
      <c r="G1" s="852" t="s">
        <v>174</v>
      </c>
      <c r="H1" s="852"/>
      <c r="I1" s="852"/>
      <c r="J1" s="852"/>
      <c r="K1" s="852"/>
      <c r="L1" s="852"/>
      <c r="M1" s="852"/>
      <c r="N1" s="172"/>
      <c r="O1" s="173"/>
      <c r="P1" s="854"/>
      <c r="Q1" s="854"/>
      <c r="R1" s="173"/>
      <c r="T1" s="169"/>
      <c r="U1" s="169"/>
      <c r="V1" s="169"/>
      <c r="W1" s="169"/>
      <c r="X1" s="169"/>
      <c r="Y1" s="169"/>
      <c r="Z1" s="169"/>
      <c r="AA1" s="169"/>
      <c r="AB1" s="169"/>
      <c r="AC1" s="169"/>
      <c r="AD1" s="169"/>
      <c r="AE1" s="169"/>
      <c r="AF1" s="169"/>
      <c r="AG1" s="169"/>
      <c r="AH1" s="169"/>
      <c r="AI1" s="169"/>
      <c r="AJ1" s="169"/>
      <c r="AK1" s="169"/>
      <c r="AL1" s="169"/>
      <c r="AM1" s="169"/>
      <c r="AN1" s="169"/>
      <c r="AO1" s="169"/>
      <c r="AP1" s="169"/>
      <c r="AQ1" s="169"/>
      <c r="AR1" s="169"/>
      <c r="AS1" s="169"/>
      <c r="AT1" s="169"/>
      <c r="AU1" s="169"/>
    </row>
    <row r="2" spans="1:58" s="130" customFormat="1" ht="23.25" thickTop="1" x14ac:dyDescent="0.2">
      <c r="A2" s="171"/>
      <c r="B2" s="174"/>
      <c r="C2" s="175"/>
      <c r="D2" s="175"/>
      <c r="E2" s="175"/>
      <c r="F2" s="17"/>
      <c r="G2" s="176"/>
      <c r="H2" s="176"/>
      <c r="I2" s="176"/>
      <c r="J2" s="176"/>
      <c r="K2" s="176"/>
      <c r="L2" s="176"/>
      <c r="M2" s="176"/>
      <c r="N2" s="177"/>
      <c r="O2" s="176"/>
      <c r="P2" s="178"/>
      <c r="Q2" s="179"/>
      <c r="R2" s="178"/>
      <c r="T2" s="169"/>
      <c r="U2" s="169"/>
      <c r="V2" s="169"/>
      <c r="W2" s="169"/>
      <c r="X2" s="169"/>
      <c r="Y2" s="169"/>
      <c r="Z2" s="169"/>
      <c r="AA2" s="169"/>
      <c r="AB2" s="169"/>
      <c r="AC2" s="169"/>
      <c r="AD2" s="169"/>
      <c r="AE2" s="169"/>
      <c r="AF2" s="169"/>
      <c r="AG2" s="169"/>
      <c r="AH2" s="169"/>
      <c r="AI2" s="169"/>
      <c r="AJ2" s="169"/>
      <c r="AK2" s="169"/>
      <c r="AL2" s="169"/>
      <c r="AM2" s="169"/>
      <c r="AN2" s="169"/>
      <c r="AO2" s="169"/>
      <c r="AP2" s="169"/>
      <c r="AQ2" s="169"/>
      <c r="AR2" s="169"/>
      <c r="AS2" s="169"/>
      <c r="AT2" s="169"/>
      <c r="AU2" s="169"/>
    </row>
    <row r="3" spans="1:58" s="132" customFormat="1" ht="20.25" x14ac:dyDescent="0.2">
      <c r="A3" s="180"/>
      <c r="B3" s="853" t="s">
        <v>143</v>
      </c>
      <c r="C3" s="853"/>
      <c r="D3" s="853"/>
      <c r="E3" s="853"/>
      <c r="F3" s="853"/>
      <c r="G3" s="853"/>
      <c r="H3" s="853"/>
      <c r="I3" s="853"/>
      <c r="J3" s="853"/>
      <c r="K3" s="853"/>
      <c r="L3" s="853"/>
      <c r="M3" s="853"/>
      <c r="N3" s="853"/>
      <c r="O3" s="853"/>
      <c r="P3" s="853"/>
      <c r="Q3" s="853"/>
      <c r="R3" s="130"/>
      <c r="S3" s="130"/>
      <c r="T3" s="169"/>
      <c r="U3" s="169"/>
      <c r="V3" s="169"/>
      <c r="W3" s="169"/>
      <c r="X3" s="169"/>
      <c r="Y3" s="169"/>
      <c r="Z3" s="169"/>
      <c r="AA3" s="169"/>
      <c r="AB3" s="169"/>
      <c r="AC3" s="169"/>
      <c r="AD3" s="169"/>
      <c r="AE3" s="169"/>
      <c r="AF3" s="169"/>
      <c r="AG3" s="169"/>
      <c r="AH3" s="169"/>
      <c r="AI3" s="169"/>
      <c r="AJ3" s="169"/>
      <c r="AK3" s="169"/>
      <c r="AL3" s="169"/>
      <c r="AM3" s="169"/>
      <c r="AN3" s="169"/>
      <c r="AO3" s="169"/>
      <c r="AP3" s="169"/>
      <c r="AQ3" s="169"/>
      <c r="AR3" s="169"/>
      <c r="AS3" s="169"/>
      <c r="AT3" s="169"/>
      <c r="AU3" s="169"/>
    </row>
    <row r="4" spans="1:58" s="132" customFormat="1" ht="20.25" x14ac:dyDescent="0.2">
      <c r="A4" s="180"/>
      <c r="B4" s="181"/>
      <c r="C4" s="181"/>
      <c r="D4" s="181"/>
      <c r="E4" s="181"/>
      <c r="F4" s="181"/>
      <c r="G4" s="181"/>
      <c r="H4" s="181"/>
      <c r="I4" s="181"/>
      <c r="J4" s="181"/>
      <c r="K4" s="181"/>
      <c r="L4" s="181"/>
      <c r="M4" s="181"/>
      <c r="N4" s="182"/>
      <c r="O4" s="181"/>
      <c r="P4" s="181"/>
      <c r="Q4" s="183"/>
      <c r="R4" s="181"/>
      <c r="S4" s="130"/>
      <c r="T4" s="169"/>
      <c r="U4" s="169"/>
      <c r="V4" s="169"/>
      <c r="W4" s="169"/>
      <c r="X4" s="169"/>
      <c r="Y4" s="169"/>
      <c r="Z4" s="169"/>
      <c r="AA4" s="169"/>
      <c r="AB4" s="169"/>
      <c r="AC4" s="169"/>
      <c r="AD4" s="169"/>
      <c r="AE4" s="169"/>
      <c r="AF4" s="169"/>
      <c r="AG4" s="169"/>
      <c r="AH4" s="169"/>
      <c r="AI4" s="169"/>
      <c r="AJ4" s="169"/>
      <c r="AK4" s="169"/>
      <c r="AL4" s="169"/>
      <c r="AM4" s="169"/>
      <c r="AN4" s="169"/>
      <c r="AO4" s="169"/>
      <c r="AP4" s="169"/>
      <c r="AQ4" s="169"/>
      <c r="AR4" s="169"/>
      <c r="AS4" s="169"/>
      <c r="AT4" s="169"/>
      <c r="AU4" s="169"/>
    </row>
    <row r="5" spans="1:58" s="185" customFormat="1" ht="12.75" x14ac:dyDescent="0.2">
      <c r="A5" s="184"/>
      <c r="B5" s="866" t="s">
        <v>191</v>
      </c>
      <c r="C5" s="867"/>
      <c r="D5" s="867"/>
      <c r="E5" s="868"/>
      <c r="F5" s="764" t="s">
        <v>231</v>
      </c>
      <c r="G5" s="765"/>
      <c r="H5" s="765"/>
      <c r="I5" s="765"/>
      <c r="J5" s="765"/>
      <c r="K5" s="765"/>
      <c r="L5" s="766"/>
      <c r="M5" s="786" t="s">
        <v>155</v>
      </c>
      <c r="N5" s="786"/>
      <c r="O5" s="786"/>
      <c r="P5" s="771">
        <v>312</v>
      </c>
      <c r="Q5" s="771"/>
      <c r="R5" s="771"/>
      <c r="S5" s="130"/>
      <c r="T5" s="169"/>
      <c r="U5" s="169"/>
      <c r="V5" s="169"/>
      <c r="W5" s="169"/>
      <c r="X5" s="169"/>
      <c r="Y5" s="169"/>
      <c r="Z5" s="169"/>
      <c r="AA5" s="169"/>
      <c r="AB5" s="169"/>
      <c r="AC5" s="169"/>
      <c r="AD5" s="169"/>
      <c r="AE5" s="169"/>
      <c r="AF5" s="169"/>
      <c r="AG5" s="169"/>
      <c r="AH5" s="169"/>
      <c r="AI5" s="169"/>
      <c r="AJ5" s="169"/>
      <c r="AK5" s="169"/>
      <c r="AL5" s="169"/>
      <c r="AM5" s="169"/>
      <c r="AN5" s="169"/>
      <c r="AO5" s="169"/>
      <c r="AP5" s="169"/>
      <c r="AQ5" s="169"/>
      <c r="AR5" s="169"/>
      <c r="AS5" s="169"/>
      <c r="AT5" s="169"/>
      <c r="AU5" s="169"/>
    </row>
    <row r="6" spans="1:58" s="185" customFormat="1" ht="12.75" x14ac:dyDescent="0.2">
      <c r="A6" s="184"/>
      <c r="B6" s="186"/>
      <c r="C6" s="186"/>
      <c r="D6" s="186"/>
      <c r="E6" s="186"/>
      <c r="F6" s="277"/>
      <c r="G6" s="186"/>
      <c r="H6" s="186"/>
      <c r="I6" s="186"/>
      <c r="J6" s="187"/>
      <c r="K6" s="187"/>
      <c r="L6" s="187"/>
      <c r="M6" s="786" t="s">
        <v>110</v>
      </c>
      <c r="N6" s="786"/>
      <c r="O6" s="786"/>
      <c r="P6" s="769">
        <v>2018</v>
      </c>
      <c r="Q6" s="769"/>
      <c r="R6" s="769"/>
      <c r="S6" s="187"/>
      <c r="T6" s="169"/>
      <c r="U6" s="169"/>
      <c r="V6" s="169"/>
      <c r="W6" s="169"/>
      <c r="X6" s="169"/>
      <c r="Y6" s="169"/>
      <c r="Z6" s="169"/>
      <c r="AA6" s="169"/>
      <c r="AB6" s="169"/>
      <c r="AC6" s="169"/>
      <c r="AD6" s="169"/>
      <c r="AE6" s="169"/>
      <c r="AF6" s="169"/>
      <c r="AG6" s="169"/>
      <c r="AH6" s="169"/>
      <c r="AI6" s="169"/>
      <c r="AJ6" s="169"/>
      <c r="AK6" s="169"/>
      <c r="AL6" s="169"/>
      <c r="AM6" s="169"/>
      <c r="AN6" s="169"/>
      <c r="AO6" s="169"/>
      <c r="AP6" s="169"/>
      <c r="AQ6" s="169"/>
      <c r="AR6" s="169"/>
      <c r="AS6" s="169"/>
      <c r="AT6" s="169"/>
      <c r="AU6" s="169"/>
    </row>
    <row r="7" spans="1:58" s="169" customFormat="1" ht="12.75" x14ac:dyDescent="0.2">
      <c r="A7" s="188"/>
      <c r="B7" s="187"/>
      <c r="C7" s="187"/>
      <c r="D7" s="187"/>
      <c r="E7" s="187"/>
      <c r="F7" s="278"/>
      <c r="G7" s="187"/>
      <c r="H7" s="187"/>
      <c r="I7" s="187"/>
      <c r="J7" s="187"/>
      <c r="K7" s="187"/>
      <c r="L7" s="187"/>
      <c r="M7" s="767" t="s">
        <v>23</v>
      </c>
      <c r="N7" s="767"/>
      <c r="O7" s="767"/>
      <c r="P7" s="768">
        <v>42982</v>
      </c>
      <c r="Q7" s="768"/>
      <c r="R7" s="768"/>
      <c r="S7" s="187"/>
    </row>
    <row r="8" spans="1:58" s="185" customFormat="1" ht="15.75" thickBot="1" x14ac:dyDescent="0.3">
      <c r="A8" s="184"/>
      <c r="B8" s="189"/>
      <c r="C8" s="189"/>
      <c r="D8" s="189"/>
      <c r="E8" s="189"/>
      <c r="F8" s="279"/>
      <c r="G8" s="190"/>
      <c r="H8" s="191"/>
      <c r="I8" s="130"/>
      <c r="J8" s="130"/>
      <c r="K8" s="190"/>
      <c r="L8" s="192"/>
      <c r="M8" s="193"/>
      <c r="N8" s="194"/>
      <c r="O8" s="193"/>
      <c r="P8" s="195"/>
      <c r="Q8" s="196"/>
      <c r="R8" s="197"/>
      <c r="S8" s="198"/>
      <c r="T8" s="198"/>
      <c r="U8" s="198"/>
      <c r="V8" s="198"/>
      <c r="W8" s="198"/>
      <c r="X8" s="198"/>
      <c r="Y8" s="198"/>
      <c r="Z8" s="198"/>
      <c r="AA8" s="198"/>
      <c r="AB8" s="198"/>
      <c r="AC8" s="198"/>
      <c r="AD8" s="198"/>
      <c r="AE8" s="198"/>
      <c r="AF8" s="198"/>
      <c r="AG8" s="198"/>
      <c r="AH8" s="198"/>
      <c r="AI8" s="198"/>
      <c r="AJ8" s="198"/>
      <c r="AK8" s="198"/>
      <c r="AL8" s="198"/>
      <c r="AM8" s="198"/>
      <c r="AN8" s="198"/>
      <c r="AO8" s="198"/>
      <c r="AP8" s="198"/>
      <c r="AQ8" s="198"/>
      <c r="AR8" s="198"/>
      <c r="AS8" s="198"/>
      <c r="AT8" s="198"/>
      <c r="AU8" s="198"/>
      <c r="AV8" s="198"/>
      <c r="AW8" s="198"/>
      <c r="AX8" s="198"/>
      <c r="AY8" s="198"/>
      <c r="AZ8" s="198"/>
      <c r="BA8" s="198"/>
      <c r="BB8" s="198"/>
      <c r="BC8" s="198"/>
      <c r="BD8" s="198"/>
      <c r="BE8" s="198"/>
      <c r="BF8" s="198"/>
    </row>
    <row r="9" spans="1:58" s="185" customFormat="1" ht="15.75" thickBot="1" x14ac:dyDescent="0.25">
      <c r="A9" s="184"/>
      <c r="B9" s="860" t="s">
        <v>30</v>
      </c>
      <c r="C9" s="861"/>
      <c r="D9" s="861"/>
      <c r="E9" s="861"/>
      <c r="F9" s="857" t="s">
        <v>29</v>
      </c>
      <c r="G9" s="828" t="s">
        <v>163</v>
      </c>
      <c r="H9" s="820" t="s">
        <v>130</v>
      </c>
      <c r="I9" s="820" t="s">
        <v>196</v>
      </c>
      <c r="J9" s="820" t="s">
        <v>24</v>
      </c>
      <c r="K9" s="859" t="s">
        <v>226</v>
      </c>
      <c r="L9" s="815" t="s">
        <v>0</v>
      </c>
      <c r="M9" s="816"/>
      <c r="N9" s="778" t="s">
        <v>111</v>
      </c>
      <c r="O9" s="779"/>
      <c r="P9" s="779"/>
      <c r="Q9" s="779"/>
      <c r="R9" s="779"/>
      <c r="S9" s="198"/>
      <c r="T9" s="198"/>
      <c r="U9" s="198"/>
      <c r="V9" s="198"/>
      <c r="W9" s="198"/>
      <c r="X9" s="198"/>
      <c r="Y9" s="198"/>
      <c r="Z9" s="198"/>
      <c r="AA9" s="198"/>
      <c r="AB9" s="198"/>
      <c r="AC9" s="198"/>
      <c r="AD9" s="198"/>
      <c r="AE9" s="198"/>
      <c r="AF9" s="198"/>
      <c r="AG9" s="198"/>
      <c r="AH9" s="198"/>
      <c r="AI9" s="198"/>
      <c r="AJ9" s="198"/>
      <c r="AK9" s="198"/>
      <c r="AL9" s="198"/>
      <c r="AM9" s="198"/>
      <c r="AN9" s="198"/>
      <c r="AO9" s="198"/>
      <c r="AP9" s="198"/>
      <c r="AQ9" s="198"/>
      <c r="AR9" s="198"/>
      <c r="AS9" s="198"/>
      <c r="AT9" s="198"/>
      <c r="AU9" s="198"/>
      <c r="AV9" s="198"/>
      <c r="AW9" s="198"/>
      <c r="AX9" s="198"/>
      <c r="AY9" s="198"/>
      <c r="AZ9" s="198"/>
      <c r="BA9" s="198"/>
      <c r="BB9" s="198"/>
      <c r="BC9" s="198"/>
      <c r="BD9" s="198"/>
      <c r="BE9" s="198"/>
      <c r="BF9" s="198"/>
    </row>
    <row r="10" spans="1:58" s="199" customFormat="1" ht="15.75" thickBot="1" x14ac:dyDescent="0.25">
      <c r="A10" s="184"/>
      <c r="B10" s="825" t="s">
        <v>195</v>
      </c>
      <c r="C10" s="826"/>
      <c r="D10" s="826"/>
      <c r="E10" s="827"/>
      <c r="F10" s="781"/>
      <c r="G10" s="829"/>
      <c r="H10" s="821"/>
      <c r="I10" s="821"/>
      <c r="J10" s="821"/>
      <c r="K10" s="791"/>
      <c r="L10" s="775"/>
      <c r="M10" s="817"/>
      <c r="N10" s="841" t="s">
        <v>119</v>
      </c>
      <c r="O10" s="842"/>
      <c r="P10" s="843"/>
      <c r="Q10" s="791" t="s">
        <v>214</v>
      </c>
      <c r="R10" s="811" t="s">
        <v>215</v>
      </c>
      <c r="S10" s="198"/>
      <c r="T10" s="198"/>
      <c r="U10" s="198"/>
      <c r="V10" s="198"/>
      <c r="W10" s="198"/>
      <c r="X10" s="198"/>
      <c r="Y10" s="198"/>
      <c r="Z10" s="198"/>
      <c r="AA10" s="198"/>
      <c r="AB10" s="198"/>
      <c r="AC10" s="198"/>
      <c r="AD10" s="198"/>
      <c r="AE10" s="198"/>
      <c r="AF10" s="198"/>
      <c r="AG10" s="198"/>
      <c r="AH10" s="198"/>
      <c r="AI10" s="198"/>
      <c r="AJ10" s="198"/>
      <c r="AK10" s="198"/>
      <c r="AL10" s="198"/>
      <c r="AM10" s="198"/>
      <c r="AN10" s="198"/>
      <c r="AO10" s="198"/>
      <c r="AP10" s="198"/>
      <c r="AQ10" s="198"/>
      <c r="AR10" s="198"/>
      <c r="AS10" s="198"/>
      <c r="AT10" s="198"/>
      <c r="AU10" s="198"/>
      <c r="AV10" s="198"/>
      <c r="AW10" s="198"/>
      <c r="AX10" s="198"/>
      <c r="AY10" s="198"/>
      <c r="AZ10" s="198"/>
      <c r="BA10" s="198"/>
      <c r="BB10" s="198"/>
      <c r="BC10" s="198"/>
      <c r="BD10" s="198"/>
      <c r="BE10" s="198"/>
      <c r="BF10" s="198"/>
    </row>
    <row r="11" spans="1:58" s="199" customFormat="1" ht="12" thickBot="1" x14ac:dyDescent="0.25">
      <c r="A11" s="184"/>
      <c r="B11" s="864" t="s">
        <v>216</v>
      </c>
      <c r="C11" s="102"/>
      <c r="D11" s="200"/>
      <c r="E11" s="201"/>
      <c r="F11" s="781"/>
      <c r="G11" s="829"/>
      <c r="H11" s="821"/>
      <c r="I11" s="821"/>
      <c r="J11" s="821"/>
      <c r="K11" s="792"/>
      <c r="L11" s="778"/>
      <c r="M11" s="818"/>
      <c r="N11" s="844"/>
      <c r="O11" s="845"/>
      <c r="P11" s="846"/>
      <c r="Q11" s="792"/>
      <c r="R11" s="812"/>
      <c r="S11" s="198"/>
      <c r="T11" s="198"/>
      <c r="U11" s="198"/>
      <c r="V11" s="198"/>
      <c r="W11" s="198"/>
      <c r="X11" s="198"/>
      <c r="Y11" s="198"/>
      <c r="Z11" s="198"/>
      <c r="AA11" s="198"/>
      <c r="AB11" s="198"/>
      <c r="AC11" s="198"/>
      <c r="AD11" s="198"/>
      <c r="AE11" s="198"/>
      <c r="AF11" s="198"/>
      <c r="AG11" s="198"/>
      <c r="AH11" s="198"/>
      <c r="AI11" s="198"/>
      <c r="AJ11" s="198"/>
      <c r="AK11" s="198"/>
      <c r="AL11" s="198"/>
      <c r="AM11" s="198"/>
      <c r="AN11" s="198"/>
      <c r="AO11" s="198"/>
      <c r="AP11" s="198"/>
      <c r="AQ11" s="198"/>
      <c r="AR11" s="198"/>
      <c r="AS11" s="198"/>
      <c r="AT11" s="198"/>
      <c r="AU11" s="198"/>
      <c r="AV11" s="198"/>
      <c r="AW11" s="198"/>
      <c r="AX11" s="198"/>
      <c r="AY11" s="198"/>
      <c r="AZ11" s="198"/>
      <c r="BA11" s="198"/>
      <c r="BB11" s="198"/>
      <c r="BC11" s="198"/>
      <c r="BD11" s="198"/>
      <c r="BE11" s="198"/>
      <c r="BF11" s="198"/>
    </row>
    <row r="12" spans="1:58" s="199" customFormat="1" ht="12" thickBot="1" x14ac:dyDescent="0.25">
      <c r="A12" s="184"/>
      <c r="B12" s="865"/>
      <c r="C12" s="862" t="s">
        <v>225</v>
      </c>
      <c r="D12" s="823"/>
      <c r="E12" s="824"/>
      <c r="F12" s="781"/>
      <c r="G12" s="829"/>
      <c r="H12" s="821"/>
      <c r="I12" s="821"/>
      <c r="J12" s="821"/>
      <c r="K12" s="792"/>
      <c r="L12" s="819" t="s">
        <v>1</v>
      </c>
      <c r="M12" s="819" t="s">
        <v>2</v>
      </c>
      <c r="N12" s="847" t="s">
        <v>211</v>
      </c>
      <c r="O12" s="849" t="s">
        <v>212</v>
      </c>
      <c r="P12" s="839" t="s">
        <v>213</v>
      </c>
      <c r="Q12" s="792"/>
      <c r="R12" s="812"/>
      <c r="S12" s="198"/>
      <c r="T12" s="198"/>
      <c r="U12" s="198"/>
      <c r="V12" s="198"/>
      <c r="W12" s="198"/>
      <c r="X12" s="198"/>
      <c r="Y12" s="198"/>
      <c r="Z12" s="198"/>
      <c r="AA12" s="198"/>
      <c r="AB12" s="198"/>
      <c r="AC12" s="198"/>
      <c r="AD12" s="198"/>
      <c r="AE12" s="198"/>
      <c r="AF12" s="198"/>
      <c r="AG12" s="198"/>
      <c r="AH12" s="198"/>
      <c r="AI12" s="198"/>
      <c r="AJ12" s="198"/>
      <c r="AK12" s="198"/>
      <c r="AL12" s="198"/>
      <c r="AM12" s="198"/>
      <c r="AN12" s="198"/>
      <c r="AO12" s="198"/>
      <c r="AP12" s="198"/>
      <c r="AQ12" s="198"/>
      <c r="AR12" s="198"/>
      <c r="AS12" s="198"/>
      <c r="AT12" s="198"/>
      <c r="AU12" s="198"/>
      <c r="AV12" s="198"/>
      <c r="AW12" s="198"/>
      <c r="AX12" s="198"/>
      <c r="AY12" s="198"/>
      <c r="AZ12" s="198"/>
      <c r="BA12" s="198"/>
      <c r="BB12" s="198"/>
      <c r="BC12" s="198"/>
      <c r="BD12" s="198"/>
      <c r="BE12" s="198"/>
      <c r="BF12" s="198"/>
    </row>
    <row r="13" spans="1:58" s="199" customFormat="1" ht="12" thickBot="1" x14ac:dyDescent="0.25">
      <c r="A13" s="184"/>
      <c r="B13" s="865"/>
      <c r="C13" s="863"/>
      <c r="D13" s="813" t="s">
        <v>224</v>
      </c>
      <c r="E13" s="33"/>
      <c r="F13" s="781"/>
      <c r="G13" s="829"/>
      <c r="H13" s="821"/>
      <c r="I13" s="821"/>
      <c r="J13" s="821"/>
      <c r="K13" s="792"/>
      <c r="L13" s="781"/>
      <c r="M13" s="781"/>
      <c r="N13" s="848"/>
      <c r="O13" s="850"/>
      <c r="P13" s="840"/>
      <c r="Q13" s="792"/>
      <c r="R13" s="812"/>
      <c r="S13" s="198"/>
      <c r="T13" s="198"/>
      <c r="U13" s="198"/>
      <c r="V13" s="198"/>
      <c r="W13" s="198"/>
      <c r="X13" s="198"/>
      <c r="Y13" s="198"/>
      <c r="Z13" s="198"/>
      <c r="AA13" s="198"/>
      <c r="AB13" s="198"/>
      <c r="AC13" s="198"/>
      <c r="AD13" s="198"/>
      <c r="AE13" s="198"/>
      <c r="AF13" s="198"/>
      <c r="AG13" s="198"/>
      <c r="AH13" s="198"/>
      <c r="AI13" s="198"/>
      <c r="AJ13" s="198"/>
      <c r="AK13" s="198"/>
      <c r="AL13" s="198"/>
      <c r="AM13" s="198"/>
      <c r="AN13" s="198"/>
      <c r="AO13" s="198"/>
      <c r="AP13" s="198"/>
      <c r="AQ13" s="198"/>
      <c r="AR13" s="198"/>
      <c r="AS13" s="198"/>
      <c r="AT13" s="198"/>
      <c r="AU13" s="198"/>
      <c r="AV13" s="198"/>
      <c r="AW13" s="198"/>
      <c r="AX13" s="198"/>
      <c r="AY13" s="198"/>
      <c r="AZ13" s="198"/>
      <c r="BA13" s="198"/>
      <c r="BB13" s="198"/>
      <c r="BC13" s="198"/>
      <c r="BD13" s="198"/>
      <c r="BE13" s="198"/>
      <c r="BF13" s="198"/>
    </row>
    <row r="14" spans="1:58" s="199" customFormat="1" ht="22.5" x14ac:dyDescent="0.2">
      <c r="A14" s="184"/>
      <c r="B14" s="865"/>
      <c r="C14" s="863"/>
      <c r="D14" s="814"/>
      <c r="E14" s="202" t="s">
        <v>227</v>
      </c>
      <c r="F14" s="858"/>
      <c r="G14" s="830"/>
      <c r="H14" s="822"/>
      <c r="I14" s="822"/>
      <c r="J14" s="822"/>
      <c r="K14" s="792"/>
      <c r="L14" s="781"/>
      <c r="M14" s="781"/>
      <c r="N14" s="848"/>
      <c r="O14" s="850"/>
      <c r="P14" s="840"/>
      <c r="Q14" s="792"/>
      <c r="R14" s="812"/>
      <c r="S14" s="189"/>
      <c r="T14" s="189"/>
      <c r="U14" s="198"/>
      <c r="V14" s="198"/>
      <c r="W14" s="198"/>
      <c r="X14" s="198"/>
      <c r="Y14" s="198"/>
      <c r="Z14" s="198"/>
      <c r="AA14" s="198"/>
      <c r="AB14" s="198"/>
      <c r="AC14" s="198"/>
      <c r="AD14" s="198"/>
      <c r="AE14" s="198"/>
      <c r="AF14" s="198"/>
      <c r="AG14" s="198"/>
      <c r="AH14" s="198"/>
      <c r="AI14" s="198"/>
      <c r="AJ14" s="198"/>
      <c r="AK14" s="198"/>
      <c r="AL14" s="198"/>
      <c r="AM14" s="198"/>
      <c r="AN14" s="198"/>
      <c r="AO14" s="198"/>
      <c r="AP14" s="198"/>
      <c r="AQ14" s="198"/>
      <c r="AR14" s="198"/>
      <c r="AS14" s="198"/>
      <c r="AT14" s="198"/>
      <c r="AU14" s="198"/>
      <c r="AV14" s="198"/>
      <c r="AW14" s="198"/>
      <c r="AX14" s="198"/>
      <c r="AY14" s="198"/>
      <c r="AZ14" s="198"/>
      <c r="BA14" s="198"/>
      <c r="BB14" s="198"/>
      <c r="BC14" s="198"/>
      <c r="BD14" s="198"/>
      <c r="BE14" s="198"/>
      <c r="BF14" s="198"/>
    </row>
    <row r="15" spans="1:58" s="199" customFormat="1" ht="75" x14ac:dyDescent="0.2">
      <c r="A15" s="184"/>
      <c r="B15" s="203" t="s">
        <v>303</v>
      </c>
      <c r="C15" s="203" t="s">
        <v>304</v>
      </c>
      <c r="D15" s="203">
        <v>1</v>
      </c>
      <c r="E15" s="203"/>
      <c r="F15" s="203" t="s">
        <v>343</v>
      </c>
      <c r="G15" s="204">
        <f>SUM(G16:G21)</f>
        <v>1</v>
      </c>
      <c r="H15" s="203" t="s">
        <v>447</v>
      </c>
      <c r="I15" s="203" t="s">
        <v>1156</v>
      </c>
      <c r="J15" s="203" t="s">
        <v>729</v>
      </c>
      <c r="K15" s="203" t="s">
        <v>347</v>
      </c>
      <c r="L15" s="203" t="s">
        <v>318</v>
      </c>
      <c r="M15" s="203" t="s">
        <v>319</v>
      </c>
      <c r="N15" s="205">
        <v>1969658.02</v>
      </c>
      <c r="O15" s="203"/>
      <c r="P15" s="203"/>
      <c r="Q15" s="203" t="s">
        <v>1702</v>
      </c>
      <c r="R15" s="203" t="s">
        <v>1703</v>
      </c>
      <c r="S15" s="189"/>
      <c r="T15" s="189"/>
      <c r="U15" s="198"/>
      <c r="V15" s="198"/>
      <c r="W15" s="198"/>
      <c r="X15" s="198"/>
      <c r="Y15" s="198"/>
      <c r="Z15" s="198"/>
      <c r="AA15" s="198"/>
      <c r="AB15" s="198"/>
      <c r="AC15" s="198"/>
      <c r="AD15" s="198"/>
      <c r="AE15" s="198"/>
      <c r="AF15" s="198"/>
      <c r="AG15" s="198"/>
      <c r="AH15" s="198"/>
      <c r="AI15" s="198"/>
      <c r="AJ15" s="198"/>
      <c r="AK15" s="198"/>
      <c r="AL15" s="198"/>
      <c r="AM15" s="198"/>
      <c r="AN15" s="198"/>
      <c r="AO15" s="198"/>
      <c r="AP15" s="198"/>
      <c r="AQ15" s="198"/>
      <c r="AR15" s="198"/>
      <c r="AS15" s="198"/>
      <c r="AT15" s="198"/>
      <c r="AU15" s="198"/>
      <c r="AV15" s="198"/>
      <c r="AW15" s="198"/>
      <c r="AX15" s="198"/>
      <c r="AY15" s="198"/>
      <c r="AZ15" s="198"/>
      <c r="BA15" s="198"/>
      <c r="BB15" s="198"/>
      <c r="BC15" s="198"/>
      <c r="BD15" s="198"/>
      <c r="BE15" s="198"/>
      <c r="BF15" s="198"/>
    </row>
    <row r="16" spans="1:58" s="184" customFormat="1" ht="57" x14ac:dyDescent="0.2">
      <c r="B16" s="309"/>
      <c r="C16" s="309"/>
      <c r="D16" s="309"/>
      <c r="E16" s="206" t="s">
        <v>326</v>
      </c>
      <c r="F16" s="206" t="s">
        <v>393</v>
      </c>
      <c r="G16" s="155">
        <v>0.3</v>
      </c>
      <c r="H16" s="206" t="s">
        <v>394</v>
      </c>
      <c r="I16" s="206" t="s">
        <v>889</v>
      </c>
      <c r="J16" s="206" t="s">
        <v>351</v>
      </c>
      <c r="K16" s="103" t="s">
        <v>347</v>
      </c>
      <c r="L16" s="103" t="s">
        <v>318</v>
      </c>
      <c r="M16" s="103" t="s">
        <v>352</v>
      </c>
      <c r="N16" s="207">
        <v>590897.40599999996</v>
      </c>
      <c r="O16" s="310"/>
      <c r="P16" s="311"/>
      <c r="Q16" s="208" t="s">
        <v>1702</v>
      </c>
      <c r="R16" s="208" t="s">
        <v>1704</v>
      </c>
      <c r="S16" s="209"/>
      <c r="T16" s="209"/>
      <c r="U16" s="210"/>
      <c r="V16" s="210"/>
      <c r="W16" s="210"/>
      <c r="X16" s="210"/>
      <c r="Y16" s="210"/>
      <c r="Z16" s="210"/>
      <c r="AA16" s="210"/>
      <c r="AB16" s="210"/>
      <c r="AC16" s="210"/>
      <c r="AD16" s="210"/>
      <c r="AE16" s="210"/>
      <c r="AF16" s="210"/>
      <c r="AG16" s="210"/>
      <c r="AH16" s="210"/>
      <c r="AI16" s="210"/>
      <c r="AJ16" s="210"/>
      <c r="AK16" s="210"/>
      <c r="AL16" s="210"/>
      <c r="AM16" s="210"/>
      <c r="AN16" s="210"/>
      <c r="AO16" s="210"/>
      <c r="AP16" s="210"/>
      <c r="AQ16" s="210"/>
      <c r="AR16" s="210"/>
      <c r="AS16" s="210"/>
      <c r="AT16" s="210"/>
      <c r="AU16" s="210"/>
      <c r="AV16" s="210"/>
      <c r="AW16" s="210"/>
      <c r="AX16" s="210"/>
      <c r="AY16" s="210"/>
      <c r="AZ16" s="210"/>
      <c r="BA16" s="210"/>
      <c r="BB16" s="210"/>
      <c r="BC16" s="210"/>
      <c r="BD16" s="210"/>
      <c r="BE16" s="210"/>
      <c r="BF16" s="210"/>
    </row>
    <row r="17" spans="1:58" s="184" customFormat="1" ht="28.5" x14ac:dyDescent="0.2">
      <c r="B17" s="309"/>
      <c r="C17" s="309"/>
      <c r="D17" s="309"/>
      <c r="E17" s="206" t="s">
        <v>353</v>
      </c>
      <c r="F17" s="206" t="s">
        <v>395</v>
      </c>
      <c r="G17" s="155">
        <v>0.1</v>
      </c>
      <c r="H17" s="206" t="s">
        <v>396</v>
      </c>
      <c r="I17" s="206" t="s">
        <v>356</v>
      </c>
      <c r="J17" s="206" t="s">
        <v>357</v>
      </c>
      <c r="K17" s="103" t="s">
        <v>347</v>
      </c>
      <c r="L17" s="103" t="s">
        <v>358</v>
      </c>
      <c r="M17" s="103" t="s">
        <v>352</v>
      </c>
      <c r="N17" s="207">
        <v>196965.80200000003</v>
      </c>
      <c r="O17" s="310"/>
      <c r="P17" s="311"/>
      <c r="Q17" s="208" t="s">
        <v>1702</v>
      </c>
      <c r="R17" s="208" t="s">
        <v>1704</v>
      </c>
      <c r="S17" s="209"/>
      <c r="T17" s="209"/>
      <c r="U17" s="210"/>
      <c r="V17" s="210"/>
      <c r="W17" s="210"/>
      <c r="X17" s="210"/>
      <c r="Y17" s="210"/>
      <c r="Z17" s="210"/>
      <c r="AA17" s="210"/>
      <c r="AB17" s="210"/>
      <c r="AC17" s="210"/>
      <c r="AD17" s="210"/>
      <c r="AE17" s="210"/>
      <c r="AF17" s="210"/>
      <c r="AG17" s="210"/>
      <c r="AH17" s="210"/>
      <c r="AI17" s="210"/>
      <c r="AJ17" s="210"/>
      <c r="AK17" s="210"/>
      <c r="AL17" s="210"/>
      <c r="AM17" s="210"/>
      <c r="AN17" s="210"/>
      <c r="AO17" s="210"/>
      <c r="AP17" s="210"/>
      <c r="AQ17" s="210"/>
      <c r="AR17" s="210"/>
      <c r="AS17" s="210"/>
      <c r="AT17" s="210"/>
      <c r="AU17" s="210"/>
      <c r="AV17" s="210"/>
      <c r="AW17" s="210"/>
      <c r="AX17" s="210"/>
      <c r="AY17" s="210"/>
      <c r="AZ17" s="210"/>
      <c r="BA17" s="210"/>
      <c r="BB17" s="210"/>
      <c r="BC17" s="210"/>
      <c r="BD17" s="210"/>
      <c r="BE17" s="210"/>
      <c r="BF17" s="210"/>
    </row>
    <row r="18" spans="1:58" s="184" customFormat="1" ht="42.75" x14ac:dyDescent="0.2">
      <c r="B18" s="309"/>
      <c r="C18" s="309"/>
      <c r="D18" s="309"/>
      <c r="E18" s="206" t="s">
        <v>360</v>
      </c>
      <c r="F18" s="206" t="s">
        <v>397</v>
      </c>
      <c r="G18" s="155">
        <v>0.25</v>
      </c>
      <c r="H18" s="206" t="s">
        <v>398</v>
      </c>
      <c r="I18" s="206" t="s">
        <v>1156</v>
      </c>
      <c r="J18" s="206" t="s">
        <v>400</v>
      </c>
      <c r="K18" s="103" t="s">
        <v>347</v>
      </c>
      <c r="L18" s="103" t="s">
        <v>352</v>
      </c>
      <c r="M18" s="103" t="s">
        <v>401</v>
      </c>
      <c r="N18" s="207">
        <v>492414.505</v>
      </c>
      <c r="O18" s="310"/>
      <c r="P18" s="311"/>
      <c r="Q18" s="208" t="s">
        <v>1702</v>
      </c>
      <c r="R18" s="208" t="s">
        <v>1704</v>
      </c>
      <c r="S18" s="209"/>
      <c r="T18" s="209"/>
      <c r="U18" s="210"/>
      <c r="V18" s="210"/>
      <c r="W18" s="210"/>
      <c r="X18" s="210"/>
      <c r="Y18" s="210"/>
      <c r="Z18" s="210"/>
      <c r="AA18" s="210"/>
      <c r="AB18" s="210"/>
      <c r="AC18" s="210"/>
      <c r="AD18" s="210"/>
      <c r="AE18" s="210"/>
      <c r="AF18" s="210"/>
      <c r="AG18" s="210"/>
      <c r="AH18" s="210"/>
      <c r="AI18" s="210"/>
      <c r="AJ18" s="210"/>
      <c r="AK18" s="210"/>
      <c r="AL18" s="210"/>
      <c r="AM18" s="210"/>
      <c r="AN18" s="210"/>
      <c r="AO18" s="210"/>
      <c r="AP18" s="210"/>
      <c r="AQ18" s="210"/>
      <c r="AR18" s="210"/>
      <c r="AS18" s="210"/>
      <c r="AT18" s="210"/>
      <c r="AU18" s="210"/>
      <c r="AV18" s="210"/>
      <c r="AW18" s="210"/>
      <c r="AX18" s="210"/>
      <c r="AY18" s="210"/>
      <c r="AZ18" s="210"/>
      <c r="BA18" s="210"/>
      <c r="BB18" s="210"/>
      <c r="BC18" s="210"/>
      <c r="BD18" s="210"/>
      <c r="BE18" s="210"/>
      <c r="BF18" s="210"/>
    </row>
    <row r="19" spans="1:58" s="184" customFormat="1" ht="57" x14ac:dyDescent="0.2">
      <c r="B19" s="309"/>
      <c r="C19" s="309"/>
      <c r="D19" s="309"/>
      <c r="E19" s="206" t="s">
        <v>366</v>
      </c>
      <c r="F19" s="206" t="s">
        <v>402</v>
      </c>
      <c r="G19" s="155">
        <v>0.25</v>
      </c>
      <c r="H19" s="206" t="s">
        <v>403</v>
      </c>
      <c r="I19" s="206" t="s">
        <v>404</v>
      </c>
      <c r="J19" s="206" t="s">
        <v>374</v>
      </c>
      <c r="K19" s="103" t="s">
        <v>347</v>
      </c>
      <c r="L19" s="103" t="s">
        <v>375</v>
      </c>
      <c r="M19" s="103" t="s">
        <v>405</v>
      </c>
      <c r="N19" s="207">
        <v>492414.505</v>
      </c>
      <c r="O19" s="310"/>
      <c r="P19" s="311"/>
      <c r="Q19" s="208" t="s">
        <v>1702</v>
      </c>
      <c r="R19" s="208" t="s">
        <v>1704</v>
      </c>
      <c r="S19" s="209"/>
      <c r="T19" s="209"/>
      <c r="U19" s="210"/>
      <c r="V19" s="210"/>
      <c r="W19" s="210"/>
      <c r="X19" s="210"/>
      <c r="Y19" s="210"/>
      <c r="Z19" s="210"/>
      <c r="AA19" s="210"/>
      <c r="AB19" s="210"/>
      <c r="AC19" s="210"/>
      <c r="AD19" s="210"/>
      <c r="AE19" s="210"/>
      <c r="AF19" s="210"/>
      <c r="AG19" s="210"/>
      <c r="AH19" s="210"/>
      <c r="AI19" s="210"/>
      <c r="AJ19" s="210"/>
      <c r="AK19" s="210"/>
      <c r="AL19" s="210"/>
      <c r="AM19" s="210"/>
      <c r="AN19" s="210"/>
      <c r="AO19" s="210"/>
      <c r="AP19" s="210"/>
      <c r="AQ19" s="210"/>
      <c r="AR19" s="210"/>
      <c r="AS19" s="210"/>
      <c r="AT19" s="210"/>
      <c r="AU19" s="210"/>
      <c r="AV19" s="210"/>
      <c r="AW19" s="210"/>
      <c r="AX19" s="210"/>
      <c r="AY19" s="210"/>
      <c r="AZ19" s="210"/>
      <c r="BA19" s="210"/>
      <c r="BB19" s="210"/>
      <c r="BC19" s="210"/>
      <c r="BD19" s="210"/>
      <c r="BE19" s="210"/>
      <c r="BF19" s="210"/>
    </row>
    <row r="20" spans="1:58" s="184" customFormat="1" ht="28.5" x14ac:dyDescent="0.2">
      <c r="B20" s="309"/>
      <c r="C20" s="309"/>
      <c r="D20" s="309"/>
      <c r="E20" s="206" t="s">
        <v>370</v>
      </c>
      <c r="F20" s="206" t="s">
        <v>378</v>
      </c>
      <c r="G20" s="155">
        <v>0.05</v>
      </c>
      <c r="H20" s="206" t="s">
        <v>379</v>
      </c>
      <c r="I20" s="206" t="s">
        <v>380</v>
      </c>
      <c r="J20" s="206" t="s">
        <v>406</v>
      </c>
      <c r="K20" s="103" t="s">
        <v>347</v>
      </c>
      <c r="L20" s="103" t="s">
        <v>382</v>
      </c>
      <c r="M20" s="103" t="s">
        <v>319</v>
      </c>
      <c r="N20" s="207">
        <v>98482.901000000013</v>
      </c>
      <c r="O20" s="310"/>
      <c r="P20" s="311"/>
      <c r="Q20" s="208" t="s">
        <v>1702</v>
      </c>
      <c r="R20" s="208" t="s">
        <v>1704</v>
      </c>
      <c r="S20" s="209"/>
      <c r="T20" s="209"/>
      <c r="U20" s="210"/>
      <c r="V20" s="210"/>
      <c r="W20" s="210"/>
      <c r="X20" s="210"/>
      <c r="Y20" s="210"/>
      <c r="Z20" s="210"/>
      <c r="AA20" s="210"/>
      <c r="AB20" s="210"/>
      <c r="AC20" s="210"/>
      <c r="AD20" s="210"/>
      <c r="AE20" s="210"/>
      <c r="AF20" s="210"/>
      <c r="AG20" s="210"/>
      <c r="AH20" s="210"/>
      <c r="AI20" s="210"/>
      <c r="AJ20" s="210"/>
      <c r="AK20" s="210"/>
      <c r="AL20" s="210"/>
      <c r="AM20" s="210"/>
      <c r="AN20" s="210"/>
      <c r="AO20" s="210"/>
      <c r="AP20" s="210"/>
      <c r="AQ20" s="210"/>
      <c r="AR20" s="210"/>
      <c r="AS20" s="210"/>
      <c r="AT20" s="210"/>
      <c r="AU20" s="210"/>
      <c r="AV20" s="210"/>
      <c r="AW20" s="210"/>
      <c r="AX20" s="210"/>
      <c r="AY20" s="210"/>
      <c r="AZ20" s="210"/>
      <c r="BA20" s="210"/>
      <c r="BB20" s="210"/>
      <c r="BC20" s="210"/>
      <c r="BD20" s="210"/>
      <c r="BE20" s="210"/>
      <c r="BF20" s="210"/>
    </row>
    <row r="21" spans="1:58" s="184" customFormat="1" ht="42.75" x14ac:dyDescent="0.2">
      <c r="B21" s="309"/>
      <c r="C21" s="309"/>
      <c r="D21" s="309"/>
      <c r="E21" s="206" t="s">
        <v>377</v>
      </c>
      <c r="F21" s="206" t="s">
        <v>384</v>
      </c>
      <c r="G21" s="155">
        <v>0.05</v>
      </c>
      <c r="H21" s="206" t="s">
        <v>385</v>
      </c>
      <c r="I21" s="206" t="s">
        <v>386</v>
      </c>
      <c r="J21" s="206" t="s">
        <v>387</v>
      </c>
      <c r="K21" s="103" t="s">
        <v>347</v>
      </c>
      <c r="L21" s="103" t="s">
        <v>382</v>
      </c>
      <c r="M21" s="103" t="s">
        <v>319</v>
      </c>
      <c r="N21" s="207">
        <v>98482.901000000013</v>
      </c>
      <c r="O21" s="310"/>
      <c r="P21" s="311"/>
      <c r="Q21" s="208" t="s">
        <v>1702</v>
      </c>
      <c r="R21" s="208" t="s">
        <v>1704</v>
      </c>
      <c r="S21" s="209"/>
      <c r="T21" s="209"/>
      <c r="U21" s="210"/>
      <c r="V21" s="210"/>
      <c r="W21" s="210"/>
      <c r="X21" s="210"/>
      <c r="Y21" s="210"/>
      <c r="Z21" s="210"/>
      <c r="AA21" s="210"/>
      <c r="AB21" s="210"/>
      <c r="AC21" s="210"/>
      <c r="AD21" s="210"/>
      <c r="AE21" s="210"/>
      <c r="AF21" s="210"/>
      <c r="AG21" s="210"/>
      <c r="AH21" s="210"/>
      <c r="AI21" s="210"/>
      <c r="AJ21" s="210"/>
      <c r="AK21" s="210"/>
      <c r="AL21" s="210"/>
      <c r="AM21" s="210"/>
      <c r="AN21" s="210"/>
      <c r="AO21" s="210"/>
      <c r="AP21" s="210"/>
      <c r="AQ21" s="210"/>
      <c r="AR21" s="210"/>
      <c r="AS21" s="210"/>
      <c r="AT21" s="210"/>
      <c r="AU21" s="210"/>
      <c r="AV21" s="210"/>
      <c r="AW21" s="210"/>
      <c r="AX21" s="210"/>
      <c r="AY21" s="210"/>
      <c r="AZ21" s="210"/>
      <c r="BA21" s="210"/>
      <c r="BB21" s="210"/>
      <c r="BC21" s="210"/>
      <c r="BD21" s="210"/>
      <c r="BE21" s="210"/>
      <c r="BF21" s="210"/>
    </row>
    <row r="22" spans="1:58" s="199" customFormat="1" ht="60" x14ac:dyDescent="0.2">
      <c r="A22" s="325"/>
      <c r="B22" s="203" t="s">
        <v>303</v>
      </c>
      <c r="C22" s="203" t="s">
        <v>316</v>
      </c>
      <c r="D22" s="203">
        <v>2</v>
      </c>
      <c r="E22" s="203"/>
      <c r="F22" s="203" t="s">
        <v>312</v>
      </c>
      <c r="G22" s="204">
        <f>SUM(G23)</f>
        <v>1</v>
      </c>
      <c r="H22" s="212" t="s">
        <v>728</v>
      </c>
      <c r="I22" s="212" t="s">
        <v>314</v>
      </c>
      <c r="J22" s="212" t="s">
        <v>323</v>
      </c>
      <c r="K22" s="203" t="s">
        <v>315</v>
      </c>
      <c r="L22" s="212" t="s">
        <v>318</v>
      </c>
      <c r="M22" s="212" t="s">
        <v>319</v>
      </c>
      <c r="N22" s="213">
        <v>3939316.04</v>
      </c>
      <c r="O22" s="212"/>
      <c r="P22" s="212"/>
      <c r="Q22" s="203" t="s">
        <v>1702</v>
      </c>
      <c r="R22" s="203" t="s">
        <v>1703</v>
      </c>
      <c r="S22" s="189"/>
      <c r="T22" s="189"/>
      <c r="U22" s="198"/>
      <c r="V22" s="198"/>
      <c r="W22" s="198"/>
      <c r="X22" s="198"/>
      <c r="Y22" s="198"/>
      <c r="Z22" s="198"/>
      <c r="AA22" s="198"/>
      <c r="AB22" s="198"/>
      <c r="AC22" s="198"/>
      <c r="AD22" s="198"/>
      <c r="AE22" s="198"/>
      <c r="AF22" s="198"/>
      <c r="AG22" s="198"/>
      <c r="AH22" s="198"/>
      <c r="AI22" s="198"/>
      <c r="AJ22" s="198"/>
      <c r="AK22" s="198"/>
      <c r="AL22" s="198"/>
      <c r="AM22" s="198"/>
      <c r="AN22" s="198"/>
      <c r="AO22" s="198"/>
      <c r="AP22" s="198"/>
      <c r="AQ22" s="198"/>
      <c r="AR22" s="198"/>
      <c r="AS22" s="198"/>
      <c r="AT22" s="198"/>
      <c r="AU22" s="198"/>
      <c r="AV22" s="198"/>
      <c r="AW22" s="198"/>
      <c r="AX22" s="198"/>
      <c r="AY22" s="198"/>
      <c r="AZ22" s="198"/>
      <c r="BA22" s="198"/>
      <c r="BB22" s="198"/>
      <c r="BC22" s="198"/>
      <c r="BD22" s="198"/>
      <c r="BE22" s="198"/>
      <c r="BF22" s="198"/>
    </row>
    <row r="23" spans="1:58" s="199" customFormat="1" ht="42.75" x14ac:dyDescent="0.2">
      <c r="A23" s="325"/>
      <c r="B23" s="211"/>
      <c r="C23" s="211"/>
      <c r="D23" s="211"/>
      <c r="E23" s="103" t="s">
        <v>326</v>
      </c>
      <c r="F23" s="206" t="s">
        <v>320</v>
      </c>
      <c r="G23" s="155">
        <v>1</v>
      </c>
      <c r="H23" s="153" t="s">
        <v>322</v>
      </c>
      <c r="I23" s="153" t="s">
        <v>314</v>
      </c>
      <c r="J23" s="206" t="s">
        <v>323</v>
      </c>
      <c r="K23" s="103" t="s">
        <v>321</v>
      </c>
      <c r="L23" s="165" t="s">
        <v>318</v>
      </c>
      <c r="M23" s="165" t="s">
        <v>319</v>
      </c>
      <c r="N23" s="214">
        <f>N22</f>
        <v>3939316.04</v>
      </c>
      <c r="O23" s="211"/>
      <c r="P23" s="211"/>
      <c r="Q23" s="208" t="s">
        <v>1702</v>
      </c>
      <c r="R23" s="208" t="s">
        <v>1704</v>
      </c>
      <c r="S23" s="189"/>
      <c r="T23" s="189"/>
      <c r="U23" s="198"/>
      <c r="V23" s="198"/>
      <c r="W23" s="198"/>
      <c r="X23" s="198"/>
      <c r="Y23" s="198"/>
      <c r="Z23" s="198"/>
      <c r="AA23" s="198"/>
      <c r="AB23" s="198"/>
      <c r="AC23" s="198"/>
      <c r="AD23" s="198"/>
      <c r="AE23" s="198"/>
      <c r="AF23" s="198"/>
      <c r="AG23" s="198"/>
      <c r="AH23" s="198"/>
      <c r="AI23" s="198"/>
      <c r="AJ23" s="198"/>
      <c r="AK23" s="198"/>
      <c r="AL23" s="198"/>
      <c r="AM23" s="198"/>
      <c r="AN23" s="198"/>
      <c r="AO23" s="198"/>
      <c r="AP23" s="198"/>
      <c r="AQ23" s="198"/>
      <c r="AR23" s="198"/>
      <c r="AS23" s="198"/>
      <c r="AT23" s="198"/>
      <c r="AU23" s="198"/>
      <c r="AV23" s="198"/>
      <c r="AW23" s="198"/>
      <c r="AX23" s="198"/>
      <c r="AY23" s="198"/>
      <c r="AZ23" s="198"/>
      <c r="BA23" s="198"/>
      <c r="BB23" s="198"/>
      <c r="BC23" s="198"/>
      <c r="BD23" s="198"/>
      <c r="BE23" s="198"/>
      <c r="BF23" s="198"/>
    </row>
    <row r="24" spans="1:58" s="199" customFormat="1" ht="45" x14ac:dyDescent="0.2">
      <c r="A24" s="325"/>
      <c r="B24" s="203" t="s">
        <v>303</v>
      </c>
      <c r="C24" s="203" t="s">
        <v>348</v>
      </c>
      <c r="D24" s="203">
        <v>3</v>
      </c>
      <c r="E24" s="212"/>
      <c r="F24" s="203" t="s">
        <v>324</v>
      </c>
      <c r="G24" s="204">
        <f>SUM(G25)</f>
        <v>1</v>
      </c>
      <c r="H24" s="212" t="s">
        <v>325</v>
      </c>
      <c r="I24" s="212" t="s">
        <v>251</v>
      </c>
      <c r="J24" s="212" t="s">
        <v>310</v>
      </c>
      <c r="K24" s="212" t="s">
        <v>315</v>
      </c>
      <c r="L24" s="212" t="s">
        <v>318</v>
      </c>
      <c r="M24" s="212" t="s">
        <v>319</v>
      </c>
      <c r="N24" s="213">
        <v>3939316.04</v>
      </c>
      <c r="O24" s="212"/>
      <c r="P24" s="212"/>
      <c r="Q24" s="203" t="s">
        <v>1702</v>
      </c>
      <c r="R24" s="203" t="s">
        <v>1703</v>
      </c>
      <c r="S24" s="189"/>
      <c r="T24" s="189"/>
      <c r="U24" s="198"/>
      <c r="V24" s="198"/>
      <c r="W24" s="198"/>
      <c r="X24" s="198"/>
      <c r="Y24" s="198"/>
      <c r="Z24" s="198"/>
      <c r="AA24" s="198"/>
      <c r="AB24" s="198"/>
      <c r="AC24" s="198"/>
      <c r="AD24" s="198"/>
      <c r="AE24" s="198"/>
      <c r="AF24" s="198"/>
      <c r="AG24" s="198"/>
      <c r="AH24" s="198"/>
      <c r="AI24" s="198"/>
      <c r="AJ24" s="198"/>
      <c r="AK24" s="198"/>
      <c r="AL24" s="198"/>
      <c r="AM24" s="198"/>
      <c r="AN24" s="198"/>
      <c r="AO24" s="198"/>
      <c r="AP24" s="198"/>
      <c r="AQ24" s="198"/>
      <c r="AR24" s="198"/>
      <c r="AS24" s="198"/>
      <c r="AT24" s="198"/>
      <c r="AU24" s="198"/>
      <c r="AV24" s="198"/>
      <c r="AW24" s="198"/>
      <c r="AX24" s="198"/>
      <c r="AY24" s="198"/>
      <c r="AZ24" s="198"/>
      <c r="BA24" s="198"/>
      <c r="BB24" s="198"/>
      <c r="BC24" s="198"/>
      <c r="BD24" s="198"/>
      <c r="BE24" s="198"/>
      <c r="BF24" s="198"/>
    </row>
    <row r="25" spans="1:58" s="199" customFormat="1" ht="42.75" x14ac:dyDescent="0.2">
      <c r="A25" s="325"/>
      <c r="B25" s="211"/>
      <c r="C25" s="211"/>
      <c r="D25" s="211"/>
      <c r="E25" s="103" t="s">
        <v>326</v>
      </c>
      <c r="F25" s="103" t="s">
        <v>324</v>
      </c>
      <c r="G25" s="156">
        <v>1</v>
      </c>
      <c r="H25" s="103" t="s">
        <v>325</v>
      </c>
      <c r="I25" s="103" t="s">
        <v>251</v>
      </c>
      <c r="J25" s="103" t="s">
        <v>323</v>
      </c>
      <c r="K25" s="103" t="s">
        <v>315</v>
      </c>
      <c r="L25" s="103" t="s">
        <v>318</v>
      </c>
      <c r="M25" s="103" t="s">
        <v>319</v>
      </c>
      <c r="N25" s="214">
        <f>N24</f>
        <v>3939316.04</v>
      </c>
      <c r="O25" s="211"/>
      <c r="P25" s="211"/>
      <c r="Q25" s="208" t="s">
        <v>1702</v>
      </c>
      <c r="R25" s="208" t="s">
        <v>1704</v>
      </c>
      <c r="S25" s="189"/>
      <c r="T25" s="189"/>
      <c r="U25" s="198"/>
      <c r="V25" s="198"/>
      <c r="W25" s="198"/>
      <c r="X25" s="198"/>
      <c r="Y25" s="198"/>
      <c r="Z25" s="198"/>
      <c r="AA25" s="198"/>
      <c r="AB25" s="198"/>
      <c r="AC25" s="198"/>
      <c r="AD25" s="198"/>
      <c r="AE25" s="198"/>
      <c r="AF25" s="198"/>
      <c r="AG25" s="198"/>
      <c r="AH25" s="198"/>
      <c r="AI25" s="198"/>
      <c r="AJ25" s="198"/>
      <c r="AK25" s="198"/>
      <c r="AL25" s="198"/>
      <c r="AM25" s="198"/>
      <c r="AN25" s="198"/>
      <c r="AO25" s="198"/>
      <c r="AP25" s="198"/>
      <c r="AQ25" s="198"/>
      <c r="AR25" s="198"/>
      <c r="AS25" s="198"/>
      <c r="AT25" s="198"/>
      <c r="AU25" s="198"/>
      <c r="AV25" s="198"/>
      <c r="AW25" s="198"/>
      <c r="AX25" s="198"/>
      <c r="AY25" s="198"/>
      <c r="AZ25" s="198"/>
      <c r="BA25" s="198"/>
      <c r="BB25" s="198"/>
      <c r="BC25" s="198"/>
      <c r="BD25" s="198"/>
      <c r="BE25" s="198"/>
      <c r="BF25" s="198"/>
    </row>
    <row r="26" spans="1:58" s="199" customFormat="1" ht="105" x14ac:dyDescent="0.2">
      <c r="A26" s="325"/>
      <c r="B26" s="203" t="s">
        <v>327</v>
      </c>
      <c r="C26" s="203" t="s">
        <v>328</v>
      </c>
      <c r="D26" s="203">
        <v>1</v>
      </c>
      <c r="E26" s="212"/>
      <c r="F26" s="203" t="s">
        <v>871</v>
      </c>
      <c r="G26" s="204">
        <f>SUM(G27:G27)</f>
        <v>0.3</v>
      </c>
      <c r="H26" s="203" t="s">
        <v>259</v>
      </c>
      <c r="I26" s="203" t="s">
        <v>1160</v>
      </c>
      <c r="J26" s="203" t="s">
        <v>872</v>
      </c>
      <c r="K26" s="203" t="s">
        <v>315</v>
      </c>
      <c r="L26" s="203" t="s">
        <v>318</v>
      </c>
      <c r="M26" s="203" t="s">
        <v>319</v>
      </c>
      <c r="N26" s="213">
        <v>1271188.7299999997</v>
      </c>
      <c r="O26" s="212"/>
      <c r="P26" s="212"/>
      <c r="Q26" s="203" t="s">
        <v>1699</v>
      </c>
      <c r="R26" s="203" t="s">
        <v>1701</v>
      </c>
      <c r="S26" s="189"/>
      <c r="T26" s="189"/>
      <c r="U26" s="198"/>
      <c r="V26" s="198"/>
      <c r="W26" s="198"/>
      <c r="X26" s="198"/>
      <c r="Y26" s="198"/>
      <c r="Z26" s="198"/>
      <c r="AA26" s="198"/>
      <c r="AB26" s="198"/>
      <c r="AC26" s="198"/>
      <c r="AD26" s="198"/>
      <c r="AE26" s="198"/>
      <c r="AF26" s="198"/>
      <c r="AG26" s="198"/>
      <c r="AH26" s="198"/>
      <c r="AI26" s="198"/>
      <c r="AJ26" s="198"/>
      <c r="AK26" s="198"/>
      <c r="AL26" s="198"/>
      <c r="AM26" s="198"/>
      <c r="AN26" s="198"/>
      <c r="AO26" s="198"/>
      <c r="AP26" s="198"/>
      <c r="AQ26" s="198"/>
      <c r="AR26" s="198"/>
      <c r="AS26" s="198"/>
      <c r="AT26" s="198"/>
      <c r="AU26" s="198"/>
      <c r="AV26" s="198"/>
      <c r="AW26" s="198"/>
      <c r="AX26" s="198"/>
      <c r="AY26" s="198"/>
      <c r="AZ26" s="198"/>
      <c r="BA26" s="198"/>
      <c r="BB26" s="198"/>
      <c r="BC26" s="198"/>
      <c r="BD26" s="198"/>
      <c r="BE26" s="198"/>
      <c r="BF26" s="198"/>
    </row>
    <row r="27" spans="1:58" s="199" customFormat="1" ht="71.25" x14ac:dyDescent="0.2">
      <c r="A27" s="325"/>
      <c r="B27" s="215"/>
      <c r="C27" s="121"/>
      <c r="D27" s="211"/>
      <c r="E27" s="103" t="s">
        <v>326</v>
      </c>
      <c r="F27" s="103" t="s">
        <v>1159</v>
      </c>
      <c r="G27" s="216">
        <v>0.3</v>
      </c>
      <c r="H27" s="148" t="s">
        <v>874</v>
      </c>
      <c r="I27" s="148" t="s">
        <v>1160</v>
      </c>
      <c r="J27" s="148" t="s">
        <v>1160</v>
      </c>
      <c r="K27" s="121" t="s">
        <v>315</v>
      </c>
      <c r="L27" s="103" t="s">
        <v>318</v>
      </c>
      <c r="M27" s="103" t="s">
        <v>319</v>
      </c>
      <c r="N27" s="217">
        <f>N26</f>
        <v>1271188.7299999997</v>
      </c>
      <c r="O27" s="211"/>
      <c r="P27" s="211"/>
      <c r="Q27" s="208" t="s">
        <v>1699</v>
      </c>
      <c r="R27" s="208" t="s">
        <v>1701</v>
      </c>
      <c r="S27" s="189"/>
      <c r="T27" s="189"/>
      <c r="U27" s="198"/>
      <c r="V27" s="198"/>
      <c r="W27" s="198"/>
      <c r="X27" s="198"/>
      <c r="Y27" s="198"/>
      <c r="Z27" s="198"/>
      <c r="AA27" s="198"/>
      <c r="AB27" s="198"/>
      <c r="AC27" s="198"/>
      <c r="AD27" s="198"/>
      <c r="AE27" s="198"/>
      <c r="AF27" s="198"/>
      <c r="AG27" s="198"/>
      <c r="AH27" s="198"/>
      <c r="AI27" s="198"/>
      <c r="AJ27" s="198"/>
      <c r="AK27" s="198"/>
      <c r="AL27" s="198"/>
      <c r="AM27" s="198"/>
      <c r="AN27" s="198"/>
      <c r="AO27" s="198"/>
      <c r="AP27" s="198"/>
      <c r="AQ27" s="198"/>
      <c r="AR27" s="198"/>
      <c r="AS27" s="198"/>
      <c r="AT27" s="198"/>
      <c r="AU27" s="198"/>
      <c r="AV27" s="198"/>
      <c r="AW27" s="198"/>
      <c r="AX27" s="198"/>
      <c r="AY27" s="198"/>
      <c r="AZ27" s="198"/>
      <c r="BA27" s="198"/>
      <c r="BB27" s="198"/>
      <c r="BC27" s="198"/>
      <c r="BD27" s="198"/>
      <c r="BE27" s="198"/>
      <c r="BF27" s="198"/>
    </row>
    <row r="28" spans="1:58" s="199" customFormat="1" ht="75" x14ac:dyDescent="0.2">
      <c r="A28" s="184"/>
      <c r="B28" s="203" t="s">
        <v>327</v>
      </c>
      <c r="C28" s="203" t="s">
        <v>329</v>
      </c>
      <c r="D28" s="203">
        <v>2</v>
      </c>
      <c r="E28" s="212"/>
      <c r="F28" s="203" t="s">
        <v>407</v>
      </c>
      <c r="G28" s="204">
        <f>SUM(G29:G30)</f>
        <v>1</v>
      </c>
      <c r="H28" s="212" t="s">
        <v>415</v>
      </c>
      <c r="I28" s="212" t="s">
        <v>408</v>
      </c>
      <c r="J28" s="212" t="s">
        <v>730</v>
      </c>
      <c r="K28" s="212" t="s">
        <v>347</v>
      </c>
      <c r="L28" s="212" t="s">
        <v>359</v>
      </c>
      <c r="M28" s="212" t="s">
        <v>376</v>
      </c>
      <c r="N28" s="213">
        <v>544795.16999999993</v>
      </c>
      <c r="O28" s="212"/>
      <c r="P28" s="212"/>
      <c r="Q28" s="203" t="s">
        <v>1699</v>
      </c>
      <c r="R28" s="203" t="s">
        <v>1701</v>
      </c>
      <c r="S28" s="189"/>
      <c r="T28" s="189"/>
      <c r="U28" s="198"/>
      <c r="V28" s="198"/>
      <c r="W28" s="198"/>
      <c r="X28" s="198"/>
      <c r="Y28" s="198"/>
      <c r="Z28" s="198"/>
      <c r="AA28" s="198"/>
      <c r="AB28" s="198"/>
      <c r="AC28" s="198"/>
      <c r="AD28" s="198"/>
      <c r="AE28" s="198"/>
      <c r="AF28" s="198"/>
      <c r="AG28" s="198"/>
      <c r="AH28" s="198"/>
      <c r="AI28" s="198"/>
      <c r="AJ28" s="198"/>
      <c r="AK28" s="198"/>
      <c r="AL28" s="198"/>
      <c r="AM28" s="198"/>
      <c r="AN28" s="198"/>
      <c r="AO28" s="198"/>
      <c r="AP28" s="198"/>
      <c r="AQ28" s="198"/>
      <c r="AR28" s="198"/>
      <c r="AS28" s="198"/>
      <c r="AT28" s="198"/>
      <c r="AU28" s="198"/>
      <c r="AV28" s="198"/>
      <c r="AW28" s="198"/>
      <c r="AX28" s="198"/>
      <c r="AY28" s="198"/>
      <c r="AZ28" s="198"/>
      <c r="BA28" s="198"/>
      <c r="BB28" s="198"/>
      <c r="BC28" s="198"/>
      <c r="BD28" s="198"/>
      <c r="BE28" s="198"/>
      <c r="BF28" s="198"/>
    </row>
    <row r="29" spans="1:58" s="199" customFormat="1" ht="42.75" x14ac:dyDescent="0.2">
      <c r="A29" s="184"/>
      <c r="B29" s="312"/>
      <c r="C29" s="312"/>
      <c r="D29" s="312"/>
      <c r="E29" s="206" t="s">
        <v>326</v>
      </c>
      <c r="F29" s="206" t="s">
        <v>416</v>
      </c>
      <c r="G29" s="155">
        <v>0.3</v>
      </c>
      <c r="H29" s="206" t="s">
        <v>417</v>
      </c>
      <c r="I29" s="206" t="s">
        <v>418</v>
      </c>
      <c r="J29" s="103" t="s">
        <v>419</v>
      </c>
      <c r="K29" s="103" t="s">
        <v>347</v>
      </c>
      <c r="L29" s="103" t="s">
        <v>359</v>
      </c>
      <c r="M29" s="103" t="s">
        <v>375</v>
      </c>
      <c r="N29" s="219">
        <f>N28*G29</f>
        <v>163438.55099999998</v>
      </c>
      <c r="O29" s="211"/>
      <c r="P29" s="211"/>
      <c r="Q29" s="208" t="s">
        <v>1699</v>
      </c>
      <c r="R29" s="208" t="s">
        <v>1701</v>
      </c>
      <c r="S29" s="189"/>
      <c r="T29" s="189"/>
      <c r="U29" s="198"/>
      <c r="V29" s="198"/>
      <c r="W29" s="198"/>
      <c r="X29" s="198"/>
      <c r="Y29" s="198"/>
      <c r="Z29" s="198"/>
      <c r="AA29" s="198"/>
      <c r="AB29" s="198"/>
      <c r="AC29" s="198"/>
      <c r="AD29" s="198"/>
      <c r="AE29" s="198"/>
      <c r="AF29" s="198"/>
      <c r="AG29" s="198"/>
      <c r="AH29" s="198"/>
      <c r="AI29" s="198"/>
      <c r="AJ29" s="198"/>
      <c r="AK29" s="198"/>
      <c r="AL29" s="198"/>
      <c r="AM29" s="198"/>
      <c r="AN29" s="198"/>
      <c r="AO29" s="198"/>
      <c r="AP29" s="198"/>
      <c r="AQ29" s="198"/>
      <c r="AR29" s="198"/>
      <c r="AS29" s="198"/>
      <c r="AT29" s="198"/>
      <c r="AU29" s="198"/>
      <c r="AV29" s="198"/>
      <c r="AW29" s="198"/>
      <c r="AX29" s="198"/>
      <c r="AY29" s="198"/>
      <c r="AZ29" s="198"/>
      <c r="BA29" s="198"/>
      <c r="BB29" s="198"/>
      <c r="BC29" s="198"/>
      <c r="BD29" s="198"/>
      <c r="BE29" s="198"/>
      <c r="BF29" s="198"/>
    </row>
    <row r="30" spans="1:58" s="199" customFormat="1" ht="57" x14ac:dyDescent="0.2">
      <c r="A30" s="184"/>
      <c r="B30" s="312"/>
      <c r="C30" s="312"/>
      <c r="D30" s="312"/>
      <c r="E30" s="206" t="s">
        <v>353</v>
      </c>
      <c r="F30" s="206" t="s">
        <v>420</v>
      </c>
      <c r="G30" s="155">
        <v>0.7</v>
      </c>
      <c r="H30" s="206" t="s">
        <v>421</v>
      </c>
      <c r="I30" s="206" t="s">
        <v>408</v>
      </c>
      <c r="J30" s="103" t="s">
        <v>422</v>
      </c>
      <c r="K30" s="103" t="s">
        <v>347</v>
      </c>
      <c r="L30" s="103" t="s">
        <v>365</v>
      </c>
      <c r="M30" s="103" t="s">
        <v>376</v>
      </c>
      <c r="N30" s="219">
        <f>N28*G30</f>
        <v>381356.61899999995</v>
      </c>
      <c r="O30" s="211"/>
      <c r="P30" s="211"/>
      <c r="Q30" s="208" t="s">
        <v>1699</v>
      </c>
      <c r="R30" s="208" t="s">
        <v>1701</v>
      </c>
      <c r="S30" s="189"/>
      <c r="T30" s="189"/>
      <c r="U30" s="198"/>
      <c r="V30" s="198"/>
      <c r="W30" s="198"/>
      <c r="X30" s="198"/>
      <c r="Y30" s="198"/>
      <c r="Z30" s="198"/>
      <c r="AA30" s="198"/>
      <c r="AB30" s="198"/>
      <c r="AC30" s="198"/>
      <c r="AD30" s="198"/>
      <c r="AE30" s="198"/>
      <c r="AF30" s="198"/>
      <c r="AG30" s="198"/>
      <c r="AH30" s="198"/>
      <c r="AI30" s="198"/>
      <c r="AJ30" s="198"/>
      <c r="AK30" s="198"/>
      <c r="AL30" s="198"/>
      <c r="AM30" s="198"/>
      <c r="AN30" s="198"/>
      <c r="AO30" s="198"/>
      <c r="AP30" s="198"/>
      <c r="AQ30" s="198"/>
      <c r="AR30" s="198"/>
      <c r="AS30" s="198"/>
      <c r="AT30" s="198"/>
      <c r="AU30" s="198"/>
      <c r="AV30" s="198"/>
      <c r="AW30" s="198"/>
      <c r="AX30" s="198"/>
      <c r="AY30" s="198"/>
      <c r="AZ30" s="198"/>
      <c r="BA30" s="198"/>
      <c r="BB30" s="198"/>
      <c r="BC30" s="198"/>
      <c r="BD30" s="198"/>
      <c r="BE30" s="198"/>
      <c r="BF30" s="198"/>
    </row>
    <row r="31" spans="1:58" s="199" customFormat="1" ht="60" x14ac:dyDescent="0.2">
      <c r="A31" s="184"/>
      <c r="B31" s="212" t="s">
        <v>330</v>
      </c>
      <c r="C31" s="212" t="s">
        <v>331</v>
      </c>
      <c r="D31" s="212">
        <v>1</v>
      </c>
      <c r="E31" s="212"/>
      <c r="F31" s="203" t="s">
        <v>433</v>
      </c>
      <c r="G31" s="204">
        <f>SUM(G32:G34)</f>
        <v>1</v>
      </c>
      <c r="H31" s="212" t="s">
        <v>893</v>
      </c>
      <c r="I31" s="212" t="s">
        <v>892</v>
      </c>
      <c r="J31" s="212" t="s">
        <v>664</v>
      </c>
      <c r="K31" s="212" t="s">
        <v>410</v>
      </c>
      <c r="L31" s="212" t="s">
        <v>318</v>
      </c>
      <c r="M31" s="212" t="s">
        <v>319</v>
      </c>
      <c r="N31" s="213">
        <v>1413453.25</v>
      </c>
      <c r="O31" s="212"/>
      <c r="P31" s="212"/>
      <c r="Q31" s="203" t="s">
        <v>1699</v>
      </c>
      <c r="R31" s="203" t="s">
        <v>1701</v>
      </c>
      <c r="S31" s="189"/>
      <c r="T31" s="189"/>
      <c r="U31" s="198"/>
      <c r="V31" s="198"/>
      <c r="W31" s="198"/>
      <c r="X31" s="198"/>
      <c r="Y31" s="198"/>
      <c r="Z31" s="198"/>
      <c r="AA31" s="198"/>
      <c r="AB31" s="198"/>
      <c r="AC31" s="198"/>
      <c r="AD31" s="198"/>
      <c r="AE31" s="198"/>
      <c r="AF31" s="198"/>
      <c r="AG31" s="198"/>
      <c r="AH31" s="198"/>
      <c r="AI31" s="198"/>
      <c r="AJ31" s="198"/>
      <c r="AK31" s="198"/>
      <c r="AL31" s="198"/>
      <c r="AM31" s="198"/>
      <c r="AN31" s="198"/>
      <c r="AO31" s="198"/>
      <c r="AP31" s="198"/>
      <c r="AQ31" s="198"/>
      <c r="AR31" s="198"/>
      <c r="AS31" s="198"/>
      <c r="AT31" s="198"/>
      <c r="AU31" s="198"/>
      <c r="AV31" s="198"/>
      <c r="AW31" s="198"/>
      <c r="AX31" s="198"/>
      <c r="AY31" s="198"/>
      <c r="AZ31" s="198"/>
      <c r="BA31" s="198"/>
      <c r="BB31" s="198"/>
      <c r="BC31" s="198"/>
      <c r="BD31" s="198"/>
      <c r="BE31" s="198"/>
      <c r="BF31" s="198"/>
    </row>
    <row r="32" spans="1:58" s="199" customFormat="1" ht="42.75" x14ac:dyDescent="0.2">
      <c r="A32" s="184"/>
      <c r="B32" s="220"/>
      <c r="C32" s="211"/>
      <c r="D32" s="211"/>
      <c r="E32" s="206" t="s">
        <v>326</v>
      </c>
      <c r="F32" s="221" t="s">
        <v>969</v>
      </c>
      <c r="G32" s="155">
        <v>0.25</v>
      </c>
      <c r="H32" s="121" t="s">
        <v>976</v>
      </c>
      <c r="I32" s="121" t="s">
        <v>971</v>
      </c>
      <c r="J32" s="121" t="s">
        <v>970</v>
      </c>
      <c r="K32" s="121" t="s">
        <v>410</v>
      </c>
      <c r="L32" s="206" t="s">
        <v>318</v>
      </c>
      <c r="M32" s="103" t="s">
        <v>319</v>
      </c>
      <c r="N32" s="222">
        <f>N31*G32</f>
        <v>353363.3125</v>
      </c>
      <c r="O32" s="211"/>
      <c r="P32" s="211"/>
      <c r="Q32" s="208" t="s">
        <v>1699</v>
      </c>
      <c r="R32" s="208" t="s">
        <v>1701</v>
      </c>
      <c r="S32" s="189"/>
      <c r="T32" s="189"/>
      <c r="U32" s="198"/>
      <c r="V32" s="198"/>
      <c r="W32" s="198"/>
      <c r="X32" s="198"/>
      <c r="Y32" s="198"/>
      <c r="Z32" s="198"/>
      <c r="AA32" s="198"/>
      <c r="AB32" s="198"/>
      <c r="AC32" s="198"/>
      <c r="AD32" s="198"/>
      <c r="AE32" s="198"/>
      <c r="AF32" s="198"/>
      <c r="AG32" s="198"/>
      <c r="AH32" s="198"/>
      <c r="AI32" s="198"/>
      <c r="AJ32" s="198"/>
      <c r="AK32" s="198"/>
      <c r="AL32" s="198"/>
      <c r="AM32" s="198"/>
      <c r="AN32" s="198"/>
      <c r="AO32" s="198"/>
      <c r="AP32" s="198"/>
      <c r="AQ32" s="198"/>
      <c r="AR32" s="198"/>
      <c r="AS32" s="198"/>
      <c r="AT32" s="198"/>
      <c r="AU32" s="198"/>
      <c r="AV32" s="198"/>
      <c r="AW32" s="198"/>
      <c r="AX32" s="198"/>
      <c r="AY32" s="198"/>
      <c r="AZ32" s="198"/>
      <c r="BA32" s="198"/>
      <c r="BB32" s="198"/>
      <c r="BC32" s="198"/>
      <c r="BD32" s="198"/>
      <c r="BE32" s="198"/>
      <c r="BF32" s="198"/>
    </row>
    <row r="33" spans="1:58" s="199" customFormat="1" ht="28.5" x14ac:dyDescent="0.2">
      <c r="A33" s="184"/>
      <c r="B33" s="220"/>
      <c r="C33" s="211"/>
      <c r="D33" s="211"/>
      <c r="E33" s="206" t="s">
        <v>353</v>
      </c>
      <c r="F33" s="221" t="s">
        <v>977</v>
      </c>
      <c r="G33" s="155">
        <v>0.5</v>
      </c>
      <c r="H33" s="121" t="s">
        <v>892</v>
      </c>
      <c r="I33" s="121" t="s">
        <v>892</v>
      </c>
      <c r="J33" s="121" t="s">
        <v>664</v>
      </c>
      <c r="K33" s="121" t="s">
        <v>410</v>
      </c>
      <c r="L33" s="121" t="s">
        <v>318</v>
      </c>
      <c r="M33" s="121" t="s">
        <v>319</v>
      </c>
      <c r="N33" s="222">
        <f>N31*G33</f>
        <v>706726.625</v>
      </c>
      <c r="O33" s="211"/>
      <c r="P33" s="211"/>
      <c r="Q33" s="208" t="s">
        <v>1699</v>
      </c>
      <c r="R33" s="208" t="s">
        <v>1701</v>
      </c>
      <c r="S33" s="189"/>
      <c r="T33" s="189"/>
      <c r="U33" s="198"/>
      <c r="V33" s="198"/>
      <c r="W33" s="198"/>
      <c r="X33" s="198"/>
      <c r="Y33" s="198"/>
      <c r="Z33" s="198"/>
      <c r="AA33" s="198"/>
      <c r="AB33" s="198"/>
      <c r="AC33" s="198"/>
      <c r="AD33" s="198"/>
      <c r="AE33" s="198"/>
      <c r="AF33" s="198"/>
      <c r="AG33" s="198"/>
      <c r="AH33" s="198"/>
      <c r="AI33" s="198"/>
      <c r="AJ33" s="198"/>
      <c r="AK33" s="198"/>
      <c r="AL33" s="198"/>
      <c r="AM33" s="198"/>
      <c r="AN33" s="198"/>
      <c r="AO33" s="198"/>
      <c r="AP33" s="198"/>
      <c r="AQ33" s="198"/>
      <c r="AR33" s="198"/>
      <c r="AS33" s="198"/>
      <c r="AT33" s="198"/>
      <c r="AU33" s="198"/>
      <c r="AV33" s="198"/>
      <c r="AW33" s="198"/>
      <c r="AX33" s="198"/>
      <c r="AY33" s="198"/>
      <c r="AZ33" s="198"/>
      <c r="BA33" s="198"/>
      <c r="BB33" s="198"/>
      <c r="BC33" s="198"/>
      <c r="BD33" s="198"/>
      <c r="BE33" s="198"/>
      <c r="BF33" s="198"/>
    </row>
    <row r="34" spans="1:58" s="199" customFormat="1" ht="28.5" x14ac:dyDescent="0.2">
      <c r="A34" s="184"/>
      <c r="B34" s="211"/>
      <c r="C34" s="211"/>
      <c r="D34" s="211"/>
      <c r="E34" s="206" t="s">
        <v>360</v>
      </c>
      <c r="F34" s="223" t="s">
        <v>972</v>
      </c>
      <c r="G34" s="155">
        <v>0.25</v>
      </c>
      <c r="H34" s="103" t="s">
        <v>975</v>
      </c>
      <c r="I34" s="103" t="s">
        <v>974</v>
      </c>
      <c r="J34" s="103" t="s">
        <v>973</v>
      </c>
      <c r="K34" s="103" t="s">
        <v>410</v>
      </c>
      <c r="L34" s="103" t="s">
        <v>318</v>
      </c>
      <c r="M34" s="103" t="s">
        <v>319</v>
      </c>
      <c r="N34" s="222">
        <f>N31*G34</f>
        <v>353363.3125</v>
      </c>
      <c r="O34" s="211"/>
      <c r="P34" s="211"/>
      <c r="Q34" s="208" t="s">
        <v>1699</v>
      </c>
      <c r="R34" s="208" t="s">
        <v>1701</v>
      </c>
      <c r="S34" s="189"/>
      <c r="T34" s="189"/>
      <c r="U34" s="198"/>
      <c r="V34" s="198"/>
      <c r="W34" s="198"/>
      <c r="X34" s="198"/>
      <c r="Y34" s="198"/>
      <c r="Z34" s="198"/>
      <c r="AA34" s="198"/>
      <c r="AB34" s="198"/>
      <c r="AC34" s="198"/>
      <c r="AD34" s="198"/>
      <c r="AE34" s="198"/>
      <c r="AF34" s="198"/>
      <c r="AG34" s="198"/>
      <c r="AH34" s="198"/>
      <c r="AI34" s="198"/>
      <c r="AJ34" s="198"/>
      <c r="AK34" s="198"/>
      <c r="AL34" s="198"/>
      <c r="AM34" s="198"/>
      <c r="AN34" s="198"/>
      <c r="AO34" s="198"/>
      <c r="AP34" s="198"/>
      <c r="AQ34" s="198"/>
      <c r="AR34" s="198"/>
      <c r="AS34" s="198"/>
      <c r="AT34" s="198"/>
      <c r="AU34" s="198"/>
      <c r="AV34" s="198"/>
      <c r="AW34" s="198"/>
      <c r="AX34" s="198"/>
      <c r="AY34" s="198"/>
      <c r="AZ34" s="198"/>
      <c r="BA34" s="198"/>
      <c r="BB34" s="198"/>
      <c r="BC34" s="198"/>
      <c r="BD34" s="198"/>
      <c r="BE34" s="198"/>
      <c r="BF34" s="198"/>
    </row>
    <row r="35" spans="1:58" s="199" customFormat="1" ht="75" x14ac:dyDescent="0.2">
      <c r="A35" s="184"/>
      <c r="B35" s="203" t="s">
        <v>330</v>
      </c>
      <c r="C35" s="203" t="s">
        <v>332</v>
      </c>
      <c r="D35" s="203">
        <v>2</v>
      </c>
      <c r="E35" s="212"/>
      <c r="F35" s="203" t="s">
        <v>894</v>
      </c>
      <c r="G35" s="204">
        <f>SUM(G36:G39)</f>
        <v>1</v>
      </c>
      <c r="H35" s="212" t="s">
        <v>434</v>
      </c>
      <c r="I35" s="212" t="s">
        <v>412</v>
      </c>
      <c r="J35" s="212" t="s">
        <v>413</v>
      </c>
      <c r="K35" s="212" t="s">
        <v>347</v>
      </c>
      <c r="L35" s="212" t="s">
        <v>318</v>
      </c>
      <c r="M35" s="212" t="s">
        <v>319</v>
      </c>
      <c r="N35" s="213">
        <v>1413453.25</v>
      </c>
      <c r="O35" s="212"/>
      <c r="P35" s="212"/>
      <c r="Q35" s="203" t="s">
        <v>1699</v>
      </c>
      <c r="R35" s="203" t="s">
        <v>1701</v>
      </c>
      <c r="S35" s="189"/>
      <c r="T35" s="189"/>
      <c r="U35" s="198"/>
      <c r="V35" s="198"/>
      <c r="W35" s="198"/>
      <c r="X35" s="198"/>
      <c r="Y35" s="198"/>
      <c r="Z35" s="198"/>
      <c r="AA35" s="198"/>
      <c r="AB35" s="198"/>
      <c r="AC35" s="198"/>
      <c r="AD35" s="198"/>
      <c r="AE35" s="198"/>
      <c r="AF35" s="198"/>
      <c r="AG35" s="198"/>
      <c r="AH35" s="198"/>
      <c r="AI35" s="198"/>
      <c r="AJ35" s="198"/>
      <c r="AK35" s="198"/>
      <c r="AL35" s="198"/>
      <c r="AM35" s="198"/>
      <c r="AN35" s="198"/>
      <c r="AO35" s="198"/>
      <c r="AP35" s="198"/>
      <c r="AQ35" s="198"/>
      <c r="AR35" s="198"/>
      <c r="AS35" s="198"/>
      <c r="AT35" s="198"/>
      <c r="AU35" s="198"/>
      <c r="AV35" s="198"/>
      <c r="AW35" s="198"/>
      <c r="AX35" s="198"/>
      <c r="AY35" s="198"/>
      <c r="AZ35" s="198"/>
      <c r="BA35" s="198"/>
      <c r="BB35" s="198"/>
      <c r="BC35" s="198"/>
      <c r="BD35" s="198"/>
      <c r="BE35" s="198"/>
      <c r="BF35" s="198"/>
    </row>
    <row r="36" spans="1:58" s="199" customFormat="1" ht="42.75" x14ac:dyDescent="0.2">
      <c r="A36" s="184"/>
      <c r="B36" s="211"/>
      <c r="C36" s="211"/>
      <c r="D36" s="211"/>
      <c r="E36" s="206" t="s">
        <v>326</v>
      </c>
      <c r="F36" s="206" t="s">
        <v>432</v>
      </c>
      <c r="G36" s="155">
        <v>0.25</v>
      </c>
      <c r="H36" s="206" t="s">
        <v>423</v>
      </c>
      <c r="I36" s="206" t="s">
        <v>424</v>
      </c>
      <c r="J36" s="103" t="s">
        <v>351</v>
      </c>
      <c r="K36" s="103" t="s">
        <v>347</v>
      </c>
      <c r="L36" s="103" t="s">
        <v>318</v>
      </c>
      <c r="M36" s="103" t="s">
        <v>359</v>
      </c>
      <c r="N36" s="214">
        <v>353363.3125</v>
      </c>
      <c r="O36" s="224"/>
      <c r="P36" s="211"/>
      <c r="Q36" s="208" t="s">
        <v>1699</v>
      </c>
      <c r="R36" s="208" t="s">
        <v>1701</v>
      </c>
      <c r="S36" s="189"/>
      <c r="T36" s="189"/>
      <c r="U36" s="198"/>
      <c r="V36" s="198"/>
      <c r="W36" s="198"/>
      <c r="X36" s="198"/>
      <c r="Y36" s="198"/>
      <c r="Z36" s="198"/>
      <c r="AA36" s="198"/>
      <c r="AB36" s="198"/>
      <c r="AC36" s="198"/>
      <c r="AD36" s="198"/>
      <c r="AE36" s="198"/>
      <c r="AF36" s="198"/>
      <c r="AG36" s="198"/>
      <c r="AH36" s="198"/>
      <c r="AI36" s="198"/>
      <c r="AJ36" s="198"/>
      <c r="AK36" s="198"/>
      <c r="AL36" s="198"/>
      <c r="AM36" s="198"/>
      <c r="AN36" s="198"/>
      <c r="AO36" s="198"/>
      <c r="AP36" s="198"/>
      <c r="AQ36" s="198"/>
      <c r="AR36" s="198"/>
      <c r="AS36" s="198"/>
      <c r="AT36" s="198"/>
      <c r="AU36" s="198"/>
      <c r="AV36" s="198"/>
      <c r="AW36" s="198"/>
      <c r="AX36" s="198"/>
      <c r="AY36" s="198"/>
      <c r="AZ36" s="198"/>
      <c r="BA36" s="198"/>
      <c r="BB36" s="198"/>
      <c r="BC36" s="198"/>
      <c r="BD36" s="198"/>
      <c r="BE36" s="198"/>
      <c r="BF36" s="198"/>
    </row>
    <row r="37" spans="1:58" s="199" customFormat="1" ht="42.75" x14ac:dyDescent="0.2">
      <c r="A37" s="184"/>
      <c r="B37" s="211"/>
      <c r="C37" s="211"/>
      <c r="D37" s="211"/>
      <c r="E37" s="206" t="s">
        <v>353</v>
      </c>
      <c r="F37" s="206" t="s">
        <v>425</v>
      </c>
      <c r="G37" s="155">
        <v>0.5</v>
      </c>
      <c r="H37" s="206" t="s">
        <v>731</v>
      </c>
      <c r="I37" s="206" t="s">
        <v>890</v>
      </c>
      <c r="J37" s="103" t="s">
        <v>351</v>
      </c>
      <c r="K37" s="103" t="s">
        <v>347</v>
      </c>
      <c r="L37" s="103" t="s">
        <v>359</v>
      </c>
      <c r="M37" s="103" t="s">
        <v>401</v>
      </c>
      <c r="N37" s="214">
        <v>706726.625</v>
      </c>
      <c r="O37" s="224"/>
      <c r="P37" s="211"/>
      <c r="Q37" s="208" t="s">
        <v>1699</v>
      </c>
      <c r="R37" s="208" t="s">
        <v>1701</v>
      </c>
      <c r="S37" s="189"/>
      <c r="T37" s="189"/>
      <c r="U37" s="198"/>
      <c r="V37" s="198"/>
      <c r="W37" s="198"/>
      <c r="X37" s="198"/>
      <c r="Y37" s="198"/>
      <c r="Z37" s="198"/>
      <c r="AA37" s="198"/>
      <c r="AB37" s="198"/>
      <c r="AC37" s="198"/>
      <c r="AD37" s="198"/>
      <c r="AE37" s="198"/>
      <c r="AF37" s="198"/>
      <c r="AG37" s="198"/>
      <c r="AH37" s="198"/>
      <c r="AI37" s="198"/>
      <c r="AJ37" s="198"/>
      <c r="AK37" s="198"/>
      <c r="AL37" s="198"/>
      <c r="AM37" s="198"/>
      <c r="AN37" s="198"/>
      <c r="AO37" s="198"/>
      <c r="AP37" s="198"/>
      <c r="AQ37" s="198"/>
      <c r="AR37" s="198"/>
      <c r="AS37" s="198"/>
      <c r="AT37" s="198"/>
      <c r="AU37" s="198"/>
      <c r="AV37" s="198"/>
      <c r="AW37" s="198"/>
      <c r="AX37" s="198"/>
      <c r="AY37" s="198"/>
      <c r="AZ37" s="198"/>
      <c r="BA37" s="198"/>
      <c r="BB37" s="198"/>
      <c r="BC37" s="198"/>
      <c r="BD37" s="198"/>
      <c r="BE37" s="198"/>
      <c r="BF37" s="198"/>
    </row>
    <row r="38" spans="1:58" s="199" customFormat="1" ht="28.5" x14ac:dyDescent="0.2">
      <c r="A38" s="184"/>
      <c r="B38" s="211"/>
      <c r="C38" s="211"/>
      <c r="D38" s="211"/>
      <c r="E38" s="206" t="s">
        <v>360</v>
      </c>
      <c r="F38" s="206" t="s">
        <v>426</v>
      </c>
      <c r="G38" s="155">
        <v>0.15</v>
      </c>
      <c r="H38" s="206" t="s">
        <v>732</v>
      </c>
      <c r="I38" s="206" t="s">
        <v>427</v>
      </c>
      <c r="J38" s="103" t="s">
        <v>346</v>
      </c>
      <c r="K38" s="103" t="s">
        <v>347</v>
      </c>
      <c r="L38" s="103" t="s">
        <v>401</v>
      </c>
      <c r="M38" s="103" t="s">
        <v>376</v>
      </c>
      <c r="N38" s="214">
        <v>212017.98749999999</v>
      </c>
      <c r="O38" s="224"/>
      <c r="P38" s="211"/>
      <c r="Q38" s="208" t="s">
        <v>1699</v>
      </c>
      <c r="R38" s="208" t="s">
        <v>1701</v>
      </c>
      <c r="S38" s="189"/>
      <c r="T38" s="189"/>
      <c r="U38" s="198"/>
      <c r="V38" s="198"/>
      <c r="W38" s="198"/>
      <c r="X38" s="198"/>
      <c r="Y38" s="198"/>
      <c r="Z38" s="198"/>
      <c r="AA38" s="198"/>
      <c r="AB38" s="198"/>
      <c r="AC38" s="198"/>
      <c r="AD38" s="198"/>
      <c r="AE38" s="198"/>
      <c r="AF38" s="198"/>
      <c r="AG38" s="198"/>
      <c r="AH38" s="198"/>
      <c r="AI38" s="198"/>
      <c r="AJ38" s="198"/>
      <c r="AK38" s="198"/>
      <c r="AL38" s="198"/>
      <c r="AM38" s="198"/>
      <c r="AN38" s="198"/>
      <c r="AO38" s="198"/>
      <c r="AP38" s="198"/>
      <c r="AQ38" s="198"/>
      <c r="AR38" s="198"/>
      <c r="AS38" s="198"/>
      <c r="AT38" s="198"/>
      <c r="AU38" s="198"/>
      <c r="AV38" s="198"/>
      <c r="AW38" s="198"/>
      <c r="AX38" s="198"/>
      <c r="AY38" s="198"/>
      <c r="AZ38" s="198"/>
      <c r="BA38" s="198"/>
      <c r="BB38" s="198"/>
      <c r="BC38" s="198"/>
      <c r="BD38" s="198"/>
      <c r="BE38" s="198"/>
      <c r="BF38" s="198"/>
    </row>
    <row r="39" spans="1:58" s="199" customFormat="1" ht="28.5" x14ac:dyDescent="0.2">
      <c r="A39" s="184"/>
      <c r="B39" s="211"/>
      <c r="C39" s="211"/>
      <c r="D39" s="211"/>
      <c r="E39" s="206" t="s">
        <v>366</v>
      </c>
      <c r="F39" s="206" t="s">
        <v>428</v>
      </c>
      <c r="G39" s="155">
        <v>0.1</v>
      </c>
      <c r="H39" s="206" t="s">
        <v>429</v>
      </c>
      <c r="I39" s="206" t="s">
        <v>891</v>
      </c>
      <c r="J39" s="103" t="s">
        <v>430</v>
      </c>
      <c r="K39" s="103" t="s">
        <v>347</v>
      </c>
      <c r="L39" s="103" t="s">
        <v>431</v>
      </c>
      <c r="M39" s="103" t="s">
        <v>382</v>
      </c>
      <c r="N39" s="214">
        <v>141345.32500000001</v>
      </c>
      <c r="O39" s="224"/>
      <c r="P39" s="211"/>
      <c r="Q39" s="208" t="s">
        <v>1699</v>
      </c>
      <c r="R39" s="208" t="s">
        <v>1701</v>
      </c>
      <c r="S39" s="189"/>
      <c r="T39" s="189"/>
      <c r="U39" s="198"/>
      <c r="V39" s="198"/>
      <c r="W39" s="198"/>
      <c r="X39" s="198"/>
      <c r="Y39" s="198"/>
      <c r="Z39" s="198"/>
      <c r="AA39" s="198"/>
      <c r="AB39" s="198"/>
      <c r="AC39" s="198"/>
      <c r="AD39" s="198"/>
      <c r="AE39" s="198"/>
      <c r="AF39" s="198"/>
      <c r="AG39" s="198"/>
      <c r="AH39" s="198"/>
      <c r="AI39" s="198"/>
      <c r="AJ39" s="198"/>
      <c r="AK39" s="198"/>
      <c r="AL39" s="198"/>
      <c r="AM39" s="198"/>
      <c r="AN39" s="198"/>
      <c r="AO39" s="198"/>
      <c r="AP39" s="198"/>
      <c r="AQ39" s="198"/>
      <c r="AR39" s="198"/>
      <c r="AS39" s="198"/>
      <c r="AT39" s="198"/>
      <c r="AU39" s="198"/>
      <c r="AV39" s="198"/>
      <c r="AW39" s="198"/>
      <c r="AX39" s="198"/>
      <c r="AY39" s="198"/>
      <c r="AZ39" s="198"/>
      <c r="BA39" s="198"/>
      <c r="BB39" s="198"/>
      <c r="BC39" s="198"/>
      <c r="BD39" s="198"/>
      <c r="BE39" s="198"/>
      <c r="BF39" s="198"/>
    </row>
    <row r="40" spans="1:58" s="199" customFormat="1" ht="60" x14ac:dyDescent="0.2">
      <c r="A40" s="184"/>
      <c r="B40" s="203" t="s">
        <v>333</v>
      </c>
      <c r="C40" s="203" t="s">
        <v>335</v>
      </c>
      <c r="D40" s="203">
        <v>1</v>
      </c>
      <c r="E40" s="203"/>
      <c r="F40" s="203" t="s">
        <v>733</v>
      </c>
      <c r="G40" s="225">
        <f>SUM(G41:G42)</f>
        <v>1</v>
      </c>
      <c r="H40" s="203" t="s">
        <v>734</v>
      </c>
      <c r="I40" s="203" t="s">
        <v>861</v>
      </c>
      <c r="J40" s="203" t="s">
        <v>436</v>
      </c>
      <c r="K40" s="203" t="s">
        <v>437</v>
      </c>
      <c r="L40" s="203" t="s">
        <v>318</v>
      </c>
      <c r="M40" s="203" t="s">
        <v>319</v>
      </c>
      <c r="N40" s="205">
        <v>525829.8870000001</v>
      </c>
      <c r="O40" s="203"/>
      <c r="P40" s="203"/>
      <c r="Q40" s="203">
        <v>41</v>
      </c>
      <c r="R40" s="203">
        <v>111</v>
      </c>
      <c r="S40" s="189"/>
      <c r="T40" s="189"/>
      <c r="U40" s="198"/>
      <c r="V40" s="198"/>
      <c r="W40" s="198"/>
      <c r="X40" s="198"/>
      <c r="Y40" s="198"/>
      <c r="Z40" s="198"/>
      <c r="AA40" s="198"/>
      <c r="AB40" s="198"/>
      <c r="AC40" s="198"/>
      <c r="AD40" s="198"/>
      <c r="AE40" s="198"/>
      <c r="AF40" s="198"/>
      <c r="AG40" s="198"/>
      <c r="AH40" s="198"/>
      <c r="AI40" s="198"/>
      <c r="AJ40" s="198"/>
      <c r="AK40" s="198"/>
      <c r="AL40" s="198"/>
      <c r="AM40" s="198"/>
      <c r="AN40" s="198"/>
      <c r="AO40" s="198"/>
      <c r="AP40" s="198"/>
      <c r="AQ40" s="198"/>
      <c r="AR40" s="198"/>
      <c r="AS40" s="198"/>
      <c r="AT40" s="198"/>
      <c r="AU40" s="198"/>
      <c r="AV40" s="198"/>
      <c r="AW40" s="198"/>
      <c r="AX40" s="198"/>
      <c r="AY40" s="198"/>
      <c r="AZ40" s="198"/>
      <c r="BA40" s="198"/>
      <c r="BB40" s="198"/>
      <c r="BC40" s="198"/>
      <c r="BD40" s="198"/>
      <c r="BE40" s="198"/>
      <c r="BF40" s="198"/>
    </row>
    <row r="41" spans="1:58" s="199" customFormat="1" ht="42.75" x14ac:dyDescent="0.2">
      <c r="A41" s="184"/>
      <c r="B41" s="211"/>
      <c r="C41" s="211"/>
      <c r="D41" s="211"/>
      <c r="E41" s="226" t="s">
        <v>326</v>
      </c>
      <c r="F41" s="226" t="s">
        <v>735</v>
      </c>
      <c r="G41" s="161">
        <v>0.6</v>
      </c>
      <c r="H41" s="226" t="s">
        <v>736</v>
      </c>
      <c r="I41" s="226" t="s">
        <v>861</v>
      </c>
      <c r="J41" s="226" t="s">
        <v>737</v>
      </c>
      <c r="K41" s="227" t="s">
        <v>697</v>
      </c>
      <c r="L41" s="227" t="s">
        <v>318</v>
      </c>
      <c r="M41" s="227" t="s">
        <v>319</v>
      </c>
      <c r="N41" s="228">
        <f>N40*G41</f>
        <v>315497.93220000004</v>
      </c>
      <c r="O41" s="103"/>
      <c r="P41" s="229"/>
      <c r="Q41" s="208">
        <v>41</v>
      </c>
      <c r="R41" s="208">
        <v>111</v>
      </c>
      <c r="S41" s="189"/>
      <c r="T41" s="189"/>
      <c r="U41" s="198"/>
      <c r="V41" s="198"/>
      <c r="W41" s="198"/>
      <c r="X41" s="198"/>
      <c r="Y41" s="198"/>
      <c r="Z41" s="198"/>
      <c r="AA41" s="198"/>
      <c r="AB41" s="198"/>
      <c r="AC41" s="198"/>
      <c r="AD41" s="198"/>
      <c r="AE41" s="198"/>
      <c r="AF41" s="198"/>
      <c r="AG41" s="198"/>
      <c r="AH41" s="198"/>
      <c r="AI41" s="198"/>
      <c r="AJ41" s="198"/>
      <c r="AK41" s="198"/>
      <c r="AL41" s="198"/>
      <c r="AM41" s="198"/>
      <c r="AN41" s="198"/>
      <c r="AO41" s="198"/>
      <c r="AP41" s="198"/>
      <c r="AQ41" s="198"/>
      <c r="AR41" s="198"/>
      <c r="AS41" s="198"/>
      <c r="AT41" s="198"/>
      <c r="AU41" s="198"/>
      <c r="AV41" s="198"/>
      <c r="AW41" s="198"/>
      <c r="AX41" s="198"/>
      <c r="AY41" s="198"/>
      <c r="AZ41" s="198"/>
      <c r="BA41" s="198"/>
      <c r="BB41" s="198"/>
      <c r="BC41" s="198"/>
      <c r="BD41" s="198"/>
      <c r="BE41" s="198"/>
      <c r="BF41" s="198"/>
    </row>
    <row r="42" spans="1:58" s="199" customFormat="1" ht="28.5" x14ac:dyDescent="0.2">
      <c r="A42" s="184"/>
      <c r="B42" s="211"/>
      <c r="C42" s="211"/>
      <c r="D42" s="211"/>
      <c r="E42" s="226" t="s">
        <v>353</v>
      </c>
      <c r="F42" s="226" t="s">
        <v>738</v>
      </c>
      <c r="G42" s="161">
        <v>0.4</v>
      </c>
      <c r="H42" s="226" t="s">
        <v>739</v>
      </c>
      <c r="I42" s="227" t="s">
        <v>740</v>
      </c>
      <c r="J42" s="226" t="s">
        <v>741</v>
      </c>
      <c r="K42" s="227" t="s">
        <v>697</v>
      </c>
      <c r="L42" s="227" t="s">
        <v>318</v>
      </c>
      <c r="M42" s="227" t="s">
        <v>319</v>
      </c>
      <c r="N42" s="228">
        <f>N40*G42</f>
        <v>210331.95480000007</v>
      </c>
      <c r="O42" s="103"/>
      <c r="P42" s="229"/>
      <c r="Q42" s="208">
        <v>41</v>
      </c>
      <c r="R42" s="208">
        <v>111</v>
      </c>
      <c r="S42" s="189"/>
      <c r="T42" s="189"/>
      <c r="U42" s="198"/>
      <c r="V42" s="198"/>
      <c r="W42" s="198"/>
      <c r="X42" s="198"/>
      <c r="Y42" s="198"/>
      <c r="Z42" s="198"/>
      <c r="AA42" s="198"/>
      <c r="AB42" s="198"/>
      <c r="AC42" s="198"/>
      <c r="AD42" s="198"/>
      <c r="AE42" s="198"/>
      <c r="AF42" s="198"/>
      <c r="AG42" s="198"/>
      <c r="AH42" s="198"/>
      <c r="AI42" s="198"/>
      <c r="AJ42" s="198"/>
      <c r="AK42" s="198"/>
      <c r="AL42" s="198"/>
      <c r="AM42" s="198"/>
      <c r="AN42" s="198"/>
      <c r="AO42" s="198"/>
      <c r="AP42" s="198"/>
      <c r="AQ42" s="198"/>
      <c r="AR42" s="198"/>
      <c r="AS42" s="198"/>
      <c r="AT42" s="198"/>
      <c r="AU42" s="198"/>
      <c r="AV42" s="198"/>
      <c r="AW42" s="198"/>
      <c r="AX42" s="198"/>
      <c r="AY42" s="198"/>
      <c r="AZ42" s="198"/>
      <c r="BA42" s="198"/>
      <c r="BB42" s="198"/>
      <c r="BC42" s="198"/>
      <c r="BD42" s="198"/>
      <c r="BE42" s="198"/>
      <c r="BF42" s="198"/>
    </row>
    <row r="43" spans="1:58" s="199" customFormat="1" ht="60" x14ac:dyDescent="0.2">
      <c r="A43" s="184"/>
      <c r="B43" s="203" t="s">
        <v>333</v>
      </c>
      <c r="C43" s="203" t="s">
        <v>336</v>
      </c>
      <c r="D43" s="203">
        <v>2</v>
      </c>
      <c r="E43" s="203"/>
      <c r="F43" s="203" t="s">
        <v>438</v>
      </c>
      <c r="G43" s="204">
        <f>SUM(G44)</f>
        <v>1</v>
      </c>
      <c r="H43" s="203" t="s">
        <v>439</v>
      </c>
      <c r="I43" s="203" t="s">
        <v>854</v>
      </c>
      <c r="J43" s="203" t="s">
        <v>855</v>
      </c>
      <c r="K43" s="203" t="s">
        <v>437</v>
      </c>
      <c r="L43" s="203" t="s">
        <v>318</v>
      </c>
      <c r="M43" s="203" t="s">
        <v>319</v>
      </c>
      <c r="N43" s="205">
        <v>876383.14500000014</v>
      </c>
      <c r="O43" s="203"/>
      <c r="P43" s="230"/>
      <c r="Q43" s="203">
        <v>41</v>
      </c>
      <c r="R43" s="203">
        <v>111</v>
      </c>
      <c r="S43" s="189"/>
      <c r="T43" s="189"/>
      <c r="U43" s="198"/>
      <c r="V43" s="198"/>
      <c r="W43" s="198"/>
      <c r="X43" s="198"/>
      <c r="Y43" s="198"/>
      <c r="Z43" s="198"/>
      <c r="AA43" s="198"/>
      <c r="AB43" s="198"/>
      <c r="AC43" s="198"/>
      <c r="AD43" s="198"/>
      <c r="AE43" s="198"/>
      <c r="AF43" s="198"/>
      <c r="AG43" s="198"/>
      <c r="AH43" s="198"/>
      <c r="AI43" s="198"/>
      <c r="AJ43" s="198"/>
      <c r="AK43" s="198"/>
      <c r="AL43" s="198"/>
      <c r="AM43" s="198"/>
      <c r="AN43" s="198"/>
      <c r="AO43" s="198"/>
      <c r="AP43" s="198"/>
      <c r="AQ43" s="198"/>
      <c r="AR43" s="198"/>
      <c r="AS43" s="198"/>
      <c r="AT43" s="198"/>
      <c r="AU43" s="198"/>
      <c r="AV43" s="198"/>
      <c r="AW43" s="198"/>
      <c r="AX43" s="198"/>
      <c r="AY43" s="198"/>
      <c r="AZ43" s="198"/>
      <c r="BA43" s="198"/>
      <c r="BB43" s="198"/>
      <c r="BC43" s="198"/>
      <c r="BD43" s="198"/>
      <c r="BE43" s="198"/>
      <c r="BF43" s="198"/>
    </row>
    <row r="44" spans="1:58" s="199" customFormat="1" ht="57" x14ac:dyDescent="0.2">
      <c r="A44" s="184"/>
      <c r="B44" s="211"/>
      <c r="C44" s="211"/>
      <c r="D44" s="211"/>
      <c r="E44" s="226" t="s">
        <v>326</v>
      </c>
      <c r="F44" s="226" t="s">
        <v>742</v>
      </c>
      <c r="G44" s="161">
        <v>1</v>
      </c>
      <c r="H44" s="226" t="s">
        <v>743</v>
      </c>
      <c r="I44" s="226" t="s">
        <v>862</v>
      </c>
      <c r="J44" s="226" t="s">
        <v>863</v>
      </c>
      <c r="K44" s="227" t="s">
        <v>697</v>
      </c>
      <c r="L44" s="227" t="s">
        <v>318</v>
      </c>
      <c r="M44" s="227" t="s">
        <v>319</v>
      </c>
      <c r="N44" s="231">
        <f>N43</f>
        <v>876383.14500000014</v>
      </c>
      <c r="O44" s="121"/>
      <c r="P44" s="229"/>
      <c r="Q44" s="208">
        <v>41</v>
      </c>
      <c r="R44" s="208">
        <v>111</v>
      </c>
      <c r="S44" s="189"/>
      <c r="T44" s="189"/>
      <c r="U44" s="198"/>
      <c r="V44" s="198"/>
      <c r="W44" s="198"/>
      <c r="X44" s="198"/>
      <c r="Y44" s="198"/>
      <c r="Z44" s="198"/>
      <c r="AA44" s="198"/>
      <c r="AB44" s="198"/>
      <c r="AC44" s="198"/>
      <c r="AD44" s="198"/>
      <c r="AE44" s="198"/>
      <c r="AF44" s="198"/>
      <c r="AG44" s="198"/>
      <c r="AH44" s="198"/>
      <c r="AI44" s="198"/>
      <c r="AJ44" s="198"/>
      <c r="AK44" s="198"/>
      <c r="AL44" s="198"/>
      <c r="AM44" s="198"/>
      <c r="AN44" s="198"/>
      <c r="AO44" s="198"/>
      <c r="AP44" s="198"/>
      <c r="AQ44" s="198"/>
      <c r="AR44" s="198"/>
      <c r="AS44" s="198"/>
      <c r="AT44" s="198"/>
      <c r="AU44" s="198"/>
      <c r="AV44" s="198"/>
      <c r="AW44" s="198"/>
      <c r="AX44" s="198"/>
      <c r="AY44" s="198"/>
      <c r="AZ44" s="198"/>
      <c r="BA44" s="198"/>
      <c r="BB44" s="198"/>
      <c r="BC44" s="198"/>
      <c r="BD44" s="198"/>
      <c r="BE44" s="198"/>
      <c r="BF44" s="198"/>
    </row>
    <row r="45" spans="1:58" s="199" customFormat="1" ht="45" x14ac:dyDescent="0.2">
      <c r="A45" s="184"/>
      <c r="B45" s="203" t="s">
        <v>333</v>
      </c>
      <c r="C45" s="203" t="s">
        <v>440</v>
      </c>
      <c r="D45" s="203">
        <v>3</v>
      </c>
      <c r="E45" s="203"/>
      <c r="F45" s="203" t="s">
        <v>744</v>
      </c>
      <c r="G45" s="204">
        <f>SUM(G46:G60)</f>
        <v>0.99999999999999978</v>
      </c>
      <c r="H45" s="203" t="s">
        <v>442</v>
      </c>
      <c r="I45" s="203" t="s">
        <v>803</v>
      </c>
      <c r="J45" s="203" t="s">
        <v>745</v>
      </c>
      <c r="K45" s="203" t="s">
        <v>697</v>
      </c>
      <c r="L45" s="203" t="s">
        <v>318</v>
      </c>
      <c r="M45" s="203" t="s">
        <v>319</v>
      </c>
      <c r="N45" s="205">
        <v>4206639.0960000008</v>
      </c>
      <c r="O45" s="203"/>
      <c r="P45" s="230"/>
      <c r="Q45" s="203">
        <v>41</v>
      </c>
      <c r="R45" s="203">
        <v>111</v>
      </c>
      <c r="S45" s="189"/>
      <c r="T45" s="189"/>
      <c r="U45" s="198"/>
      <c r="V45" s="198"/>
      <c r="W45" s="198"/>
      <c r="X45" s="198"/>
      <c r="Y45" s="198"/>
      <c r="Z45" s="198"/>
      <c r="AA45" s="198"/>
      <c r="AB45" s="198"/>
      <c r="AC45" s="198"/>
      <c r="AD45" s="198"/>
      <c r="AE45" s="198"/>
      <c r="AF45" s="198"/>
      <c r="AG45" s="198"/>
      <c r="AH45" s="198"/>
      <c r="AI45" s="198"/>
      <c r="AJ45" s="198"/>
      <c r="AK45" s="198"/>
      <c r="AL45" s="198"/>
      <c r="AM45" s="198"/>
      <c r="AN45" s="198"/>
      <c r="AO45" s="198"/>
      <c r="AP45" s="198"/>
      <c r="AQ45" s="198"/>
      <c r="AR45" s="198"/>
      <c r="AS45" s="198"/>
      <c r="AT45" s="198"/>
      <c r="AU45" s="198"/>
      <c r="AV45" s="198"/>
      <c r="AW45" s="198"/>
      <c r="AX45" s="198"/>
      <c r="AY45" s="198"/>
      <c r="AZ45" s="198"/>
      <c r="BA45" s="198"/>
      <c r="BB45" s="198"/>
      <c r="BC45" s="198"/>
      <c r="BD45" s="198"/>
      <c r="BE45" s="198"/>
      <c r="BF45" s="198"/>
    </row>
    <row r="46" spans="1:58" s="199" customFormat="1" ht="28.5" x14ac:dyDescent="0.2">
      <c r="A46" s="184"/>
      <c r="B46" s="211"/>
      <c r="C46" s="211"/>
      <c r="D46" s="211"/>
      <c r="E46" s="226" t="s">
        <v>326</v>
      </c>
      <c r="F46" s="226" t="s">
        <v>746</v>
      </c>
      <c r="G46" s="161">
        <v>0.02</v>
      </c>
      <c r="H46" s="226" t="s">
        <v>747</v>
      </c>
      <c r="I46" s="226" t="s">
        <v>895</v>
      </c>
      <c r="J46" s="226" t="s">
        <v>748</v>
      </c>
      <c r="K46" s="227" t="s">
        <v>697</v>
      </c>
      <c r="L46" s="227" t="s">
        <v>318</v>
      </c>
      <c r="M46" s="227" t="s">
        <v>319</v>
      </c>
      <c r="N46" s="217">
        <v>84132.781920000023</v>
      </c>
      <c r="O46" s="103"/>
      <c r="P46" s="229"/>
      <c r="Q46" s="208">
        <v>41</v>
      </c>
      <c r="R46" s="208">
        <v>111</v>
      </c>
      <c r="S46" s="189"/>
      <c r="T46" s="189"/>
      <c r="U46" s="198"/>
      <c r="V46" s="198"/>
      <c r="W46" s="198"/>
      <c r="X46" s="198"/>
      <c r="Y46" s="198"/>
      <c r="Z46" s="198"/>
      <c r="AA46" s="198"/>
      <c r="AB46" s="198"/>
      <c r="AC46" s="198"/>
      <c r="AD46" s="198"/>
      <c r="AE46" s="198"/>
      <c r="AF46" s="198"/>
      <c r="AG46" s="198"/>
      <c r="AH46" s="198"/>
      <c r="AI46" s="198"/>
      <c r="AJ46" s="198"/>
      <c r="AK46" s="198"/>
      <c r="AL46" s="198"/>
      <c r="AM46" s="198"/>
      <c r="AN46" s="198"/>
      <c r="AO46" s="198"/>
      <c r="AP46" s="198"/>
      <c r="AQ46" s="198"/>
      <c r="AR46" s="198"/>
      <c r="AS46" s="198"/>
      <c r="AT46" s="198"/>
      <c r="AU46" s="198"/>
      <c r="AV46" s="198"/>
      <c r="AW46" s="198"/>
      <c r="AX46" s="198"/>
      <c r="AY46" s="198"/>
      <c r="AZ46" s="198"/>
      <c r="BA46" s="198"/>
      <c r="BB46" s="198"/>
      <c r="BC46" s="198"/>
      <c r="BD46" s="198"/>
      <c r="BE46" s="198"/>
      <c r="BF46" s="198"/>
    </row>
    <row r="47" spans="1:58" s="199" customFormat="1" ht="28.5" x14ac:dyDescent="0.2">
      <c r="A47" s="184"/>
      <c r="B47" s="211"/>
      <c r="C47" s="211"/>
      <c r="D47" s="211"/>
      <c r="E47" s="226" t="s">
        <v>353</v>
      </c>
      <c r="F47" s="232" t="s">
        <v>749</v>
      </c>
      <c r="G47" s="161">
        <v>0.08</v>
      </c>
      <c r="H47" s="226" t="s">
        <v>750</v>
      </c>
      <c r="I47" s="226" t="s">
        <v>751</v>
      </c>
      <c r="J47" s="226" t="s">
        <v>752</v>
      </c>
      <c r="K47" s="227" t="s">
        <v>697</v>
      </c>
      <c r="L47" s="227" t="s">
        <v>318</v>
      </c>
      <c r="M47" s="227" t="s">
        <v>319</v>
      </c>
      <c r="N47" s="217">
        <v>336531.12768000009</v>
      </c>
      <c r="O47" s="103"/>
      <c r="P47" s="229"/>
      <c r="Q47" s="208">
        <v>41</v>
      </c>
      <c r="R47" s="208">
        <v>111</v>
      </c>
      <c r="S47" s="189"/>
      <c r="T47" s="189"/>
      <c r="U47" s="198"/>
      <c r="V47" s="198"/>
      <c r="W47" s="198"/>
      <c r="X47" s="198"/>
      <c r="Y47" s="198"/>
      <c r="Z47" s="198"/>
      <c r="AA47" s="198"/>
      <c r="AB47" s="198"/>
      <c r="AC47" s="198"/>
      <c r="AD47" s="198"/>
      <c r="AE47" s="198"/>
      <c r="AF47" s="198"/>
      <c r="AG47" s="198"/>
      <c r="AH47" s="198"/>
      <c r="AI47" s="198"/>
      <c r="AJ47" s="198"/>
      <c r="AK47" s="198"/>
      <c r="AL47" s="198"/>
      <c r="AM47" s="198"/>
      <c r="AN47" s="198"/>
      <c r="AO47" s="198"/>
      <c r="AP47" s="198"/>
      <c r="AQ47" s="198"/>
      <c r="AR47" s="198"/>
      <c r="AS47" s="198"/>
      <c r="AT47" s="198"/>
      <c r="AU47" s="198"/>
      <c r="AV47" s="198"/>
      <c r="AW47" s="198"/>
      <c r="AX47" s="198"/>
      <c r="AY47" s="198"/>
      <c r="AZ47" s="198"/>
      <c r="BA47" s="198"/>
      <c r="BB47" s="198"/>
      <c r="BC47" s="198"/>
      <c r="BD47" s="198"/>
      <c r="BE47" s="198"/>
      <c r="BF47" s="198"/>
    </row>
    <row r="48" spans="1:58" s="199" customFormat="1" ht="42.75" x14ac:dyDescent="0.2">
      <c r="A48" s="184"/>
      <c r="B48" s="211"/>
      <c r="C48" s="211"/>
      <c r="D48" s="211"/>
      <c r="E48" s="226" t="s">
        <v>360</v>
      </c>
      <c r="F48" s="232" t="s">
        <v>753</v>
      </c>
      <c r="G48" s="161">
        <v>0.08</v>
      </c>
      <c r="H48" s="226" t="s">
        <v>754</v>
      </c>
      <c r="I48" s="226" t="s">
        <v>755</v>
      </c>
      <c r="J48" s="226" t="s">
        <v>752</v>
      </c>
      <c r="K48" s="227" t="s">
        <v>697</v>
      </c>
      <c r="L48" s="227" t="s">
        <v>318</v>
      </c>
      <c r="M48" s="227" t="s">
        <v>319</v>
      </c>
      <c r="N48" s="217">
        <v>336531.12768000009</v>
      </c>
      <c r="O48" s="103"/>
      <c r="P48" s="229"/>
      <c r="Q48" s="208">
        <v>41</v>
      </c>
      <c r="R48" s="208">
        <v>111</v>
      </c>
      <c r="S48" s="189"/>
      <c r="T48" s="189"/>
      <c r="U48" s="198"/>
      <c r="V48" s="198"/>
      <c r="W48" s="198"/>
      <c r="X48" s="198"/>
      <c r="Y48" s="198"/>
      <c r="Z48" s="198"/>
      <c r="AA48" s="198"/>
      <c r="AB48" s="198"/>
      <c r="AC48" s="198"/>
      <c r="AD48" s="198"/>
      <c r="AE48" s="198"/>
      <c r="AF48" s="198"/>
      <c r="AG48" s="198"/>
      <c r="AH48" s="198"/>
      <c r="AI48" s="198"/>
      <c r="AJ48" s="198"/>
      <c r="AK48" s="198"/>
      <c r="AL48" s="198"/>
      <c r="AM48" s="198"/>
      <c r="AN48" s="198"/>
      <c r="AO48" s="198"/>
      <c r="AP48" s="198"/>
      <c r="AQ48" s="198"/>
      <c r="AR48" s="198"/>
      <c r="AS48" s="198"/>
      <c r="AT48" s="198"/>
      <c r="AU48" s="198"/>
      <c r="AV48" s="198"/>
      <c r="AW48" s="198"/>
      <c r="AX48" s="198"/>
      <c r="AY48" s="198"/>
      <c r="AZ48" s="198"/>
      <c r="BA48" s="198"/>
      <c r="BB48" s="198"/>
      <c r="BC48" s="198"/>
      <c r="BD48" s="198"/>
      <c r="BE48" s="198"/>
      <c r="BF48" s="198"/>
    </row>
    <row r="49" spans="1:58" s="199" customFormat="1" ht="57" x14ac:dyDescent="0.2">
      <c r="A49" s="184"/>
      <c r="B49" s="211"/>
      <c r="C49" s="211"/>
      <c r="D49" s="211"/>
      <c r="E49" s="226" t="s">
        <v>366</v>
      </c>
      <c r="F49" s="232" t="s">
        <v>756</v>
      </c>
      <c r="G49" s="161">
        <v>0.08</v>
      </c>
      <c r="H49" s="232" t="s">
        <v>757</v>
      </c>
      <c r="I49" s="232" t="s">
        <v>758</v>
      </c>
      <c r="J49" s="226" t="s">
        <v>752</v>
      </c>
      <c r="K49" s="227" t="s">
        <v>697</v>
      </c>
      <c r="L49" s="227" t="s">
        <v>318</v>
      </c>
      <c r="M49" s="227" t="s">
        <v>319</v>
      </c>
      <c r="N49" s="217">
        <v>336531.12768000009</v>
      </c>
      <c r="O49" s="103"/>
      <c r="P49" s="229"/>
      <c r="Q49" s="208">
        <v>41</v>
      </c>
      <c r="R49" s="208">
        <v>111</v>
      </c>
      <c r="S49" s="189"/>
      <c r="T49" s="189"/>
      <c r="U49" s="198"/>
      <c r="V49" s="198"/>
      <c r="W49" s="198"/>
      <c r="X49" s="198"/>
      <c r="Y49" s="198"/>
      <c r="Z49" s="198"/>
      <c r="AA49" s="198"/>
      <c r="AB49" s="198"/>
      <c r="AC49" s="198"/>
      <c r="AD49" s="198"/>
      <c r="AE49" s="198"/>
      <c r="AF49" s="198"/>
      <c r="AG49" s="198"/>
      <c r="AH49" s="198"/>
      <c r="AI49" s="198"/>
      <c r="AJ49" s="198"/>
      <c r="AK49" s="198"/>
      <c r="AL49" s="198"/>
      <c r="AM49" s="198"/>
      <c r="AN49" s="198"/>
      <c r="AO49" s="198"/>
      <c r="AP49" s="198"/>
      <c r="AQ49" s="198"/>
      <c r="AR49" s="198"/>
      <c r="AS49" s="198"/>
      <c r="AT49" s="198"/>
      <c r="AU49" s="198"/>
      <c r="AV49" s="198"/>
      <c r="AW49" s="198"/>
      <c r="AX49" s="198"/>
      <c r="AY49" s="198"/>
      <c r="AZ49" s="198"/>
      <c r="BA49" s="198"/>
      <c r="BB49" s="198"/>
      <c r="BC49" s="198"/>
      <c r="BD49" s="198"/>
      <c r="BE49" s="198"/>
      <c r="BF49" s="198"/>
    </row>
    <row r="50" spans="1:58" s="199" customFormat="1" ht="28.5" x14ac:dyDescent="0.2">
      <c r="A50" s="184"/>
      <c r="B50" s="211"/>
      <c r="C50" s="211"/>
      <c r="D50" s="211"/>
      <c r="E50" s="226" t="s">
        <v>370</v>
      </c>
      <c r="F50" s="232" t="s">
        <v>759</v>
      </c>
      <c r="G50" s="161">
        <v>0.08</v>
      </c>
      <c r="H50" s="232" t="s">
        <v>760</v>
      </c>
      <c r="I50" s="232" t="s">
        <v>761</v>
      </c>
      <c r="J50" s="226" t="s">
        <v>752</v>
      </c>
      <c r="K50" s="227" t="s">
        <v>697</v>
      </c>
      <c r="L50" s="227" t="s">
        <v>318</v>
      </c>
      <c r="M50" s="227" t="s">
        <v>319</v>
      </c>
      <c r="N50" s="217">
        <v>336531.12768000009</v>
      </c>
      <c r="O50" s="103"/>
      <c r="P50" s="229"/>
      <c r="Q50" s="208">
        <v>41</v>
      </c>
      <c r="R50" s="208">
        <v>111</v>
      </c>
      <c r="S50" s="189"/>
      <c r="T50" s="189"/>
      <c r="U50" s="198"/>
      <c r="V50" s="198"/>
      <c r="W50" s="198"/>
      <c r="X50" s="198"/>
      <c r="Y50" s="198"/>
      <c r="Z50" s="198"/>
      <c r="AA50" s="198"/>
      <c r="AB50" s="198"/>
      <c r="AC50" s="198"/>
      <c r="AD50" s="198"/>
      <c r="AE50" s="198"/>
      <c r="AF50" s="198"/>
      <c r="AG50" s="198"/>
      <c r="AH50" s="198"/>
      <c r="AI50" s="198"/>
      <c r="AJ50" s="198"/>
      <c r="AK50" s="198"/>
      <c r="AL50" s="198"/>
      <c r="AM50" s="198"/>
      <c r="AN50" s="198"/>
      <c r="AO50" s="198"/>
      <c r="AP50" s="198"/>
      <c r="AQ50" s="198"/>
      <c r="AR50" s="198"/>
      <c r="AS50" s="198"/>
      <c r="AT50" s="198"/>
      <c r="AU50" s="198"/>
      <c r="AV50" s="198"/>
      <c r="AW50" s="198"/>
      <c r="AX50" s="198"/>
      <c r="AY50" s="198"/>
      <c r="AZ50" s="198"/>
      <c r="BA50" s="198"/>
      <c r="BB50" s="198"/>
      <c r="BC50" s="198"/>
      <c r="BD50" s="198"/>
      <c r="BE50" s="198"/>
      <c r="BF50" s="198"/>
    </row>
    <row r="51" spans="1:58" s="199" customFormat="1" ht="28.5" x14ac:dyDescent="0.2">
      <c r="A51" s="184"/>
      <c r="B51" s="211"/>
      <c r="C51" s="211"/>
      <c r="D51" s="211"/>
      <c r="E51" s="226" t="s">
        <v>377</v>
      </c>
      <c r="F51" s="232" t="s">
        <v>762</v>
      </c>
      <c r="G51" s="161">
        <v>0.08</v>
      </c>
      <c r="H51" s="232" t="s">
        <v>763</v>
      </c>
      <c r="I51" s="232" t="s">
        <v>764</v>
      </c>
      <c r="J51" s="226" t="s">
        <v>752</v>
      </c>
      <c r="K51" s="227" t="s">
        <v>697</v>
      </c>
      <c r="L51" s="227" t="s">
        <v>318</v>
      </c>
      <c r="M51" s="227" t="s">
        <v>319</v>
      </c>
      <c r="N51" s="217">
        <v>336531.12768000009</v>
      </c>
      <c r="O51" s="103"/>
      <c r="P51" s="229"/>
      <c r="Q51" s="208">
        <v>41</v>
      </c>
      <c r="R51" s="208">
        <v>111</v>
      </c>
      <c r="S51" s="189"/>
      <c r="T51" s="189"/>
      <c r="U51" s="198"/>
      <c r="V51" s="198"/>
      <c r="W51" s="198"/>
      <c r="X51" s="198"/>
      <c r="Y51" s="198"/>
      <c r="Z51" s="198"/>
      <c r="AA51" s="198"/>
      <c r="AB51" s="198"/>
      <c r="AC51" s="198"/>
      <c r="AD51" s="198"/>
      <c r="AE51" s="198"/>
      <c r="AF51" s="198"/>
      <c r="AG51" s="198"/>
      <c r="AH51" s="198"/>
      <c r="AI51" s="198"/>
      <c r="AJ51" s="198"/>
      <c r="AK51" s="198"/>
      <c r="AL51" s="198"/>
      <c r="AM51" s="198"/>
      <c r="AN51" s="198"/>
      <c r="AO51" s="198"/>
      <c r="AP51" s="198"/>
      <c r="AQ51" s="198"/>
      <c r="AR51" s="198"/>
      <c r="AS51" s="198"/>
      <c r="AT51" s="198"/>
      <c r="AU51" s="198"/>
      <c r="AV51" s="198"/>
      <c r="AW51" s="198"/>
      <c r="AX51" s="198"/>
      <c r="AY51" s="198"/>
      <c r="AZ51" s="198"/>
      <c r="BA51" s="198"/>
      <c r="BB51" s="198"/>
      <c r="BC51" s="198"/>
      <c r="BD51" s="198"/>
      <c r="BE51" s="198"/>
      <c r="BF51" s="198"/>
    </row>
    <row r="52" spans="1:58" s="199" customFormat="1" ht="28.5" x14ac:dyDescent="0.2">
      <c r="A52" s="184"/>
      <c r="B52" s="211"/>
      <c r="C52" s="211"/>
      <c r="D52" s="211"/>
      <c r="E52" s="226" t="s">
        <v>383</v>
      </c>
      <c r="F52" s="232" t="s">
        <v>765</v>
      </c>
      <c r="G52" s="161">
        <v>0.08</v>
      </c>
      <c r="H52" s="232" t="s">
        <v>766</v>
      </c>
      <c r="I52" s="232" t="s">
        <v>767</v>
      </c>
      <c r="J52" s="226" t="s">
        <v>752</v>
      </c>
      <c r="K52" s="227" t="s">
        <v>697</v>
      </c>
      <c r="L52" s="227" t="s">
        <v>318</v>
      </c>
      <c r="M52" s="227" t="s">
        <v>319</v>
      </c>
      <c r="N52" s="217">
        <v>336531.12768000009</v>
      </c>
      <c r="O52" s="103"/>
      <c r="P52" s="229"/>
      <c r="Q52" s="208">
        <v>41</v>
      </c>
      <c r="R52" s="208">
        <v>111</v>
      </c>
      <c r="S52" s="189"/>
      <c r="T52" s="189"/>
      <c r="U52" s="198"/>
      <c r="V52" s="198"/>
      <c r="W52" s="198"/>
      <c r="X52" s="198"/>
      <c r="Y52" s="198"/>
      <c r="Z52" s="198"/>
      <c r="AA52" s="198"/>
      <c r="AB52" s="198"/>
      <c r="AC52" s="198"/>
      <c r="AD52" s="198"/>
      <c r="AE52" s="198"/>
      <c r="AF52" s="198"/>
      <c r="AG52" s="198"/>
      <c r="AH52" s="198"/>
      <c r="AI52" s="198"/>
      <c r="AJ52" s="198"/>
      <c r="AK52" s="198"/>
      <c r="AL52" s="198"/>
      <c r="AM52" s="198"/>
      <c r="AN52" s="198"/>
      <c r="AO52" s="198"/>
      <c r="AP52" s="198"/>
      <c r="AQ52" s="198"/>
      <c r="AR52" s="198"/>
      <c r="AS52" s="198"/>
      <c r="AT52" s="198"/>
      <c r="AU52" s="198"/>
      <c r="AV52" s="198"/>
      <c r="AW52" s="198"/>
      <c r="AX52" s="198"/>
      <c r="AY52" s="198"/>
      <c r="AZ52" s="198"/>
      <c r="BA52" s="198"/>
      <c r="BB52" s="198"/>
      <c r="BC52" s="198"/>
      <c r="BD52" s="198"/>
      <c r="BE52" s="198"/>
      <c r="BF52" s="198"/>
    </row>
    <row r="53" spans="1:58" s="199" customFormat="1" ht="28.5" x14ac:dyDescent="0.2">
      <c r="A53" s="184"/>
      <c r="B53" s="211"/>
      <c r="C53" s="211"/>
      <c r="D53" s="211"/>
      <c r="E53" s="226" t="s">
        <v>768</v>
      </c>
      <c r="F53" s="232" t="s">
        <v>769</v>
      </c>
      <c r="G53" s="161">
        <v>0.08</v>
      </c>
      <c r="H53" s="232" t="s">
        <v>770</v>
      </c>
      <c r="I53" s="232" t="s">
        <v>771</v>
      </c>
      <c r="J53" s="226" t="s">
        <v>752</v>
      </c>
      <c r="K53" s="227" t="s">
        <v>697</v>
      </c>
      <c r="L53" s="227" t="s">
        <v>318</v>
      </c>
      <c r="M53" s="227" t="s">
        <v>319</v>
      </c>
      <c r="N53" s="217">
        <v>336531.12768000009</v>
      </c>
      <c r="O53" s="103"/>
      <c r="P53" s="229"/>
      <c r="Q53" s="208">
        <v>41</v>
      </c>
      <c r="R53" s="208">
        <v>111</v>
      </c>
      <c r="S53" s="189"/>
      <c r="T53" s="189"/>
      <c r="U53" s="198"/>
      <c r="V53" s="198"/>
      <c r="W53" s="198"/>
      <c r="X53" s="198"/>
      <c r="Y53" s="198"/>
      <c r="Z53" s="198"/>
      <c r="AA53" s="198"/>
      <c r="AB53" s="198"/>
      <c r="AC53" s="198"/>
      <c r="AD53" s="198"/>
      <c r="AE53" s="198"/>
      <c r="AF53" s="198"/>
      <c r="AG53" s="198"/>
      <c r="AH53" s="198"/>
      <c r="AI53" s="198"/>
      <c r="AJ53" s="198"/>
      <c r="AK53" s="198"/>
      <c r="AL53" s="198"/>
      <c r="AM53" s="198"/>
      <c r="AN53" s="198"/>
      <c r="AO53" s="198"/>
      <c r="AP53" s="198"/>
      <c r="AQ53" s="198"/>
      <c r="AR53" s="198"/>
      <c r="AS53" s="198"/>
      <c r="AT53" s="198"/>
      <c r="AU53" s="198"/>
      <c r="AV53" s="198"/>
      <c r="AW53" s="198"/>
      <c r="AX53" s="198"/>
      <c r="AY53" s="198"/>
      <c r="AZ53" s="198"/>
      <c r="BA53" s="198"/>
      <c r="BB53" s="198"/>
      <c r="BC53" s="198"/>
      <c r="BD53" s="198"/>
      <c r="BE53" s="198"/>
      <c r="BF53" s="198"/>
    </row>
    <row r="54" spans="1:58" s="199" customFormat="1" ht="28.5" x14ac:dyDescent="0.2">
      <c r="A54" s="184"/>
      <c r="B54" s="211"/>
      <c r="C54" s="211"/>
      <c r="D54" s="211"/>
      <c r="E54" s="226" t="s">
        <v>772</v>
      </c>
      <c r="F54" s="232" t="s">
        <v>773</v>
      </c>
      <c r="G54" s="161">
        <v>0.08</v>
      </c>
      <c r="H54" s="232" t="s">
        <v>774</v>
      </c>
      <c r="I54" s="232" t="s">
        <v>775</v>
      </c>
      <c r="J54" s="226" t="s">
        <v>752</v>
      </c>
      <c r="K54" s="227" t="s">
        <v>697</v>
      </c>
      <c r="L54" s="227" t="s">
        <v>318</v>
      </c>
      <c r="M54" s="227" t="s">
        <v>319</v>
      </c>
      <c r="N54" s="217">
        <v>336531.12768000009</v>
      </c>
      <c r="O54" s="103"/>
      <c r="P54" s="229"/>
      <c r="Q54" s="208">
        <v>41</v>
      </c>
      <c r="R54" s="208">
        <v>111</v>
      </c>
      <c r="S54" s="189"/>
      <c r="T54" s="189"/>
      <c r="U54" s="198"/>
      <c r="V54" s="198"/>
      <c r="W54" s="198"/>
      <c r="X54" s="198"/>
      <c r="Y54" s="198"/>
      <c r="Z54" s="198"/>
      <c r="AA54" s="198"/>
      <c r="AB54" s="198"/>
      <c r="AC54" s="198"/>
      <c r="AD54" s="198"/>
      <c r="AE54" s="198"/>
      <c r="AF54" s="198"/>
      <c r="AG54" s="198"/>
      <c r="AH54" s="198"/>
      <c r="AI54" s="198"/>
      <c r="AJ54" s="198"/>
      <c r="AK54" s="198"/>
      <c r="AL54" s="198"/>
      <c r="AM54" s="198"/>
      <c r="AN54" s="198"/>
      <c r="AO54" s="198"/>
      <c r="AP54" s="198"/>
      <c r="AQ54" s="198"/>
      <c r="AR54" s="198"/>
      <c r="AS54" s="198"/>
      <c r="AT54" s="198"/>
      <c r="AU54" s="198"/>
      <c r="AV54" s="198"/>
      <c r="AW54" s="198"/>
      <c r="AX54" s="198"/>
      <c r="AY54" s="198"/>
      <c r="AZ54" s="198"/>
      <c r="BA54" s="198"/>
      <c r="BB54" s="198"/>
      <c r="BC54" s="198"/>
      <c r="BD54" s="198"/>
      <c r="BE54" s="198"/>
      <c r="BF54" s="198"/>
    </row>
    <row r="55" spans="1:58" s="199" customFormat="1" ht="28.5" x14ac:dyDescent="0.2">
      <c r="A55" s="184"/>
      <c r="B55" s="211"/>
      <c r="C55" s="211"/>
      <c r="D55" s="211"/>
      <c r="E55" s="226" t="s">
        <v>353</v>
      </c>
      <c r="F55" s="233" t="s">
        <v>776</v>
      </c>
      <c r="G55" s="161">
        <v>0.08</v>
      </c>
      <c r="H55" s="233" t="s">
        <v>777</v>
      </c>
      <c r="I55" s="233" t="s">
        <v>778</v>
      </c>
      <c r="J55" s="226" t="s">
        <v>752</v>
      </c>
      <c r="K55" s="227" t="s">
        <v>697</v>
      </c>
      <c r="L55" s="227" t="s">
        <v>318</v>
      </c>
      <c r="M55" s="227" t="s">
        <v>319</v>
      </c>
      <c r="N55" s="217">
        <v>336531.12768000009</v>
      </c>
      <c r="O55" s="103"/>
      <c r="P55" s="229"/>
      <c r="Q55" s="208">
        <v>41</v>
      </c>
      <c r="R55" s="208">
        <v>111</v>
      </c>
      <c r="S55" s="189"/>
      <c r="T55" s="189"/>
      <c r="U55" s="198"/>
      <c r="V55" s="198"/>
      <c r="W55" s="198"/>
      <c r="X55" s="198"/>
      <c r="Y55" s="198"/>
      <c r="Z55" s="198"/>
      <c r="AA55" s="198"/>
      <c r="AB55" s="198"/>
      <c r="AC55" s="198"/>
      <c r="AD55" s="198"/>
      <c r="AE55" s="198"/>
      <c r="AF55" s="198"/>
      <c r="AG55" s="198"/>
      <c r="AH55" s="198"/>
      <c r="AI55" s="198"/>
      <c r="AJ55" s="198"/>
      <c r="AK55" s="198"/>
      <c r="AL55" s="198"/>
      <c r="AM55" s="198"/>
      <c r="AN55" s="198"/>
      <c r="AO55" s="198"/>
      <c r="AP55" s="198"/>
      <c r="AQ55" s="198"/>
      <c r="AR55" s="198"/>
      <c r="AS55" s="198"/>
      <c r="AT55" s="198"/>
      <c r="AU55" s="198"/>
      <c r="AV55" s="198"/>
      <c r="AW55" s="198"/>
      <c r="AX55" s="198"/>
      <c r="AY55" s="198"/>
      <c r="AZ55" s="198"/>
      <c r="BA55" s="198"/>
      <c r="BB55" s="198"/>
      <c r="BC55" s="198"/>
      <c r="BD55" s="198"/>
      <c r="BE55" s="198"/>
      <c r="BF55" s="198"/>
    </row>
    <row r="56" spans="1:58" s="199" customFormat="1" ht="42.75" x14ac:dyDescent="0.2">
      <c r="A56" s="184"/>
      <c r="B56" s="211"/>
      <c r="C56" s="211"/>
      <c r="D56" s="211"/>
      <c r="E56" s="226" t="s">
        <v>360</v>
      </c>
      <c r="F56" s="232" t="s">
        <v>779</v>
      </c>
      <c r="G56" s="161">
        <v>0.08</v>
      </c>
      <c r="H56" s="232" t="s">
        <v>780</v>
      </c>
      <c r="I56" s="232" t="s">
        <v>781</v>
      </c>
      <c r="J56" s="226" t="s">
        <v>752</v>
      </c>
      <c r="K56" s="227" t="s">
        <v>697</v>
      </c>
      <c r="L56" s="227" t="s">
        <v>318</v>
      </c>
      <c r="M56" s="227" t="s">
        <v>319</v>
      </c>
      <c r="N56" s="217">
        <v>336531.12768000009</v>
      </c>
      <c r="O56" s="103"/>
      <c r="P56" s="211"/>
      <c r="Q56" s="208">
        <v>41</v>
      </c>
      <c r="R56" s="208">
        <v>111</v>
      </c>
      <c r="S56" s="189"/>
      <c r="T56" s="189"/>
      <c r="U56" s="198"/>
      <c r="V56" s="198"/>
      <c r="W56" s="198"/>
      <c r="X56" s="198"/>
      <c r="Y56" s="198"/>
      <c r="Z56" s="198"/>
      <c r="AA56" s="198"/>
      <c r="AB56" s="198"/>
      <c r="AC56" s="198"/>
      <c r="AD56" s="198"/>
      <c r="AE56" s="198"/>
      <c r="AF56" s="198"/>
      <c r="AG56" s="198"/>
      <c r="AH56" s="198"/>
      <c r="AI56" s="198"/>
      <c r="AJ56" s="198"/>
      <c r="AK56" s="198"/>
      <c r="AL56" s="198"/>
      <c r="AM56" s="198"/>
      <c r="AN56" s="198"/>
      <c r="AO56" s="198"/>
      <c r="AP56" s="198"/>
      <c r="AQ56" s="198"/>
      <c r="AR56" s="198"/>
      <c r="AS56" s="198"/>
      <c r="AT56" s="198"/>
      <c r="AU56" s="198"/>
      <c r="AV56" s="198"/>
      <c r="AW56" s="198"/>
      <c r="AX56" s="198"/>
      <c r="AY56" s="198"/>
      <c r="AZ56" s="198"/>
      <c r="BA56" s="198"/>
      <c r="BB56" s="198"/>
      <c r="BC56" s="198"/>
      <c r="BD56" s="198"/>
      <c r="BE56" s="198"/>
      <c r="BF56" s="198"/>
    </row>
    <row r="57" spans="1:58" s="199" customFormat="1" ht="42.75" x14ac:dyDescent="0.2">
      <c r="A57" s="184"/>
      <c r="B57" s="211"/>
      <c r="C57" s="211"/>
      <c r="D57" s="211"/>
      <c r="E57" s="226" t="s">
        <v>782</v>
      </c>
      <c r="F57" s="232" t="s">
        <v>783</v>
      </c>
      <c r="G57" s="161">
        <v>0.08</v>
      </c>
      <c r="H57" s="232" t="s">
        <v>784</v>
      </c>
      <c r="I57" s="232" t="s">
        <v>785</v>
      </c>
      <c r="J57" s="226" t="s">
        <v>752</v>
      </c>
      <c r="K57" s="227" t="s">
        <v>697</v>
      </c>
      <c r="L57" s="227" t="s">
        <v>318</v>
      </c>
      <c r="M57" s="227" t="s">
        <v>319</v>
      </c>
      <c r="N57" s="217">
        <v>336531.12768000009</v>
      </c>
      <c r="O57" s="103"/>
      <c r="P57" s="211"/>
      <c r="Q57" s="208">
        <v>41</v>
      </c>
      <c r="R57" s="208">
        <v>111</v>
      </c>
      <c r="S57" s="189"/>
      <c r="T57" s="189"/>
      <c r="U57" s="198"/>
      <c r="V57" s="198"/>
      <c r="W57" s="198"/>
      <c r="X57" s="198"/>
      <c r="Y57" s="198"/>
      <c r="Z57" s="198"/>
      <c r="AA57" s="198"/>
      <c r="AB57" s="198"/>
      <c r="AC57" s="198"/>
      <c r="AD57" s="198"/>
      <c r="AE57" s="198"/>
      <c r="AF57" s="198"/>
      <c r="AG57" s="198"/>
      <c r="AH57" s="198"/>
      <c r="AI57" s="198"/>
      <c r="AJ57" s="198"/>
      <c r="AK57" s="198"/>
      <c r="AL57" s="198"/>
      <c r="AM57" s="198"/>
      <c r="AN57" s="198"/>
      <c r="AO57" s="198"/>
      <c r="AP57" s="198"/>
      <c r="AQ57" s="198"/>
      <c r="AR57" s="198"/>
      <c r="AS57" s="198"/>
      <c r="AT57" s="198"/>
      <c r="AU57" s="198"/>
      <c r="AV57" s="198"/>
      <c r="AW57" s="198"/>
      <c r="AX57" s="198"/>
      <c r="AY57" s="198"/>
      <c r="AZ57" s="198"/>
      <c r="BA57" s="198"/>
      <c r="BB57" s="198"/>
      <c r="BC57" s="198"/>
      <c r="BD57" s="198"/>
      <c r="BE57" s="198"/>
      <c r="BF57" s="198"/>
    </row>
    <row r="58" spans="1:58" s="199" customFormat="1" ht="28.5" x14ac:dyDescent="0.2">
      <c r="A58" s="184"/>
      <c r="B58" s="211"/>
      <c r="C58" s="211"/>
      <c r="D58" s="211"/>
      <c r="E58" s="226" t="s">
        <v>786</v>
      </c>
      <c r="F58" s="226" t="s">
        <v>787</v>
      </c>
      <c r="G58" s="161">
        <v>7.0000000000000007E-2</v>
      </c>
      <c r="H58" s="226" t="s">
        <v>788</v>
      </c>
      <c r="I58" s="226" t="s">
        <v>789</v>
      </c>
      <c r="J58" s="226" t="s">
        <v>790</v>
      </c>
      <c r="K58" s="227" t="s">
        <v>697</v>
      </c>
      <c r="L58" s="227" t="s">
        <v>318</v>
      </c>
      <c r="M58" s="227" t="s">
        <v>319</v>
      </c>
      <c r="N58" s="217">
        <v>294464.7367200001</v>
      </c>
      <c r="O58" s="103"/>
      <c r="P58" s="211"/>
      <c r="Q58" s="208">
        <v>41</v>
      </c>
      <c r="R58" s="208">
        <v>111</v>
      </c>
      <c r="S58" s="189"/>
      <c r="T58" s="189"/>
      <c r="U58" s="198"/>
      <c r="V58" s="198"/>
      <c r="W58" s="198"/>
      <c r="X58" s="198"/>
      <c r="Y58" s="198"/>
      <c r="Z58" s="198"/>
      <c r="AA58" s="198"/>
      <c r="AB58" s="198"/>
      <c r="AC58" s="198"/>
      <c r="AD58" s="198"/>
      <c r="AE58" s="198"/>
      <c r="AF58" s="198"/>
      <c r="AG58" s="198"/>
      <c r="AH58" s="198"/>
      <c r="AI58" s="198"/>
      <c r="AJ58" s="198"/>
      <c r="AK58" s="198"/>
      <c r="AL58" s="198"/>
      <c r="AM58" s="198"/>
      <c r="AN58" s="198"/>
      <c r="AO58" s="198"/>
      <c r="AP58" s="198"/>
      <c r="AQ58" s="198"/>
      <c r="AR58" s="198"/>
      <c r="AS58" s="198"/>
      <c r="AT58" s="198"/>
      <c r="AU58" s="198"/>
      <c r="AV58" s="198"/>
      <c r="AW58" s="198"/>
      <c r="AX58" s="198"/>
      <c r="AY58" s="198"/>
      <c r="AZ58" s="198"/>
      <c r="BA58" s="198"/>
      <c r="BB58" s="198"/>
      <c r="BC58" s="198"/>
      <c r="BD58" s="198"/>
      <c r="BE58" s="198"/>
      <c r="BF58" s="198"/>
    </row>
    <row r="59" spans="1:58" s="199" customFormat="1" ht="28.5" x14ac:dyDescent="0.2">
      <c r="A59" s="184"/>
      <c r="B59" s="313"/>
      <c r="C59" s="313"/>
      <c r="D59" s="313"/>
      <c r="E59" s="226" t="s">
        <v>791</v>
      </c>
      <c r="F59" s="233" t="s">
        <v>792</v>
      </c>
      <c r="G59" s="161">
        <v>0.01</v>
      </c>
      <c r="H59" s="226" t="s">
        <v>793</v>
      </c>
      <c r="I59" s="226" t="s">
        <v>794</v>
      </c>
      <c r="J59" s="226" t="s">
        <v>864</v>
      </c>
      <c r="K59" s="227" t="s">
        <v>697</v>
      </c>
      <c r="L59" s="227" t="s">
        <v>318</v>
      </c>
      <c r="M59" s="227" t="s">
        <v>319</v>
      </c>
      <c r="N59" s="217">
        <v>42066.390960000012</v>
      </c>
      <c r="O59" s="103"/>
      <c r="P59" s="313"/>
      <c r="Q59" s="208">
        <v>41</v>
      </c>
      <c r="R59" s="208">
        <v>111</v>
      </c>
      <c r="S59" s="189"/>
      <c r="T59" s="189"/>
      <c r="U59" s="198"/>
      <c r="V59" s="198"/>
      <c r="W59" s="198"/>
      <c r="X59" s="198"/>
      <c r="Y59" s="198"/>
      <c r="Z59" s="198"/>
      <c r="AA59" s="198"/>
      <c r="AB59" s="198"/>
      <c r="AC59" s="198"/>
      <c r="AD59" s="198"/>
      <c r="AE59" s="198"/>
      <c r="AF59" s="198"/>
      <c r="AG59" s="198"/>
      <c r="AH59" s="198"/>
      <c r="AI59" s="198"/>
      <c r="AJ59" s="198"/>
      <c r="AK59" s="198"/>
      <c r="AL59" s="198"/>
      <c r="AM59" s="198"/>
      <c r="AN59" s="198"/>
      <c r="AO59" s="198"/>
      <c r="AP59" s="198"/>
      <c r="AQ59" s="198"/>
      <c r="AR59" s="198"/>
      <c r="AS59" s="198"/>
      <c r="AT59" s="198"/>
      <c r="AU59" s="198"/>
      <c r="AV59" s="198"/>
      <c r="AW59" s="198"/>
      <c r="AX59" s="198"/>
      <c r="AY59" s="198"/>
      <c r="AZ59" s="198"/>
      <c r="BA59" s="198"/>
      <c r="BB59" s="198"/>
      <c r="BC59" s="198"/>
      <c r="BD59" s="198"/>
      <c r="BE59" s="198"/>
      <c r="BF59" s="198"/>
    </row>
    <row r="60" spans="1:58" s="199" customFormat="1" ht="28.5" x14ac:dyDescent="0.2">
      <c r="A60" s="184"/>
      <c r="B60" s="211"/>
      <c r="C60" s="211"/>
      <c r="D60" s="211"/>
      <c r="E60" s="226" t="s">
        <v>795</v>
      </c>
      <c r="F60" s="226" t="s">
        <v>796</v>
      </c>
      <c r="G60" s="161">
        <v>0.02</v>
      </c>
      <c r="H60" s="226" t="s">
        <v>797</v>
      </c>
      <c r="I60" s="226" t="s">
        <v>798</v>
      </c>
      <c r="J60" s="226" t="s">
        <v>639</v>
      </c>
      <c r="K60" s="227" t="s">
        <v>697</v>
      </c>
      <c r="L60" s="227" t="s">
        <v>318</v>
      </c>
      <c r="M60" s="227" t="s">
        <v>319</v>
      </c>
      <c r="N60" s="217">
        <v>84132.781920000023</v>
      </c>
      <c r="O60" s="103"/>
      <c r="P60" s="211"/>
      <c r="Q60" s="208">
        <v>41</v>
      </c>
      <c r="R60" s="208">
        <v>111</v>
      </c>
      <c r="S60" s="189"/>
      <c r="T60" s="189"/>
      <c r="U60" s="198"/>
      <c r="V60" s="198"/>
      <c r="W60" s="198"/>
      <c r="X60" s="198"/>
      <c r="Y60" s="198"/>
      <c r="Z60" s="198"/>
      <c r="AA60" s="198"/>
      <c r="AB60" s="198"/>
      <c r="AC60" s="198"/>
      <c r="AD60" s="198"/>
      <c r="AE60" s="198"/>
      <c r="AF60" s="198"/>
      <c r="AG60" s="198"/>
      <c r="AH60" s="198"/>
      <c r="AI60" s="198"/>
      <c r="AJ60" s="198"/>
      <c r="AK60" s="198"/>
      <c r="AL60" s="198"/>
      <c r="AM60" s="198"/>
      <c r="AN60" s="198"/>
      <c r="AO60" s="198"/>
      <c r="AP60" s="198"/>
      <c r="AQ60" s="198"/>
      <c r="AR60" s="198"/>
      <c r="AS60" s="198"/>
      <c r="AT60" s="198"/>
      <c r="AU60" s="198"/>
      <c r="AV60" s="198"/>
      <c r="AW60" s="198"/>
      <c r="AX60" s="198"/>
      <c r="AY60" s="198"/>
      <c r="AZ60" s="198"/>
      <c r="BA60" s="198"/>
      <c r="BB60" s="198"/>
      <c r="BC60" s="198"/>
      <c r="BD60" s="198"/>
      <c r="BE60" s="198"/>
      <c r="BF60" s="198"/>
    </row>
    <row r="61" spans="1:58" s="199" customFormat="1" ht="75" x14ac:dyDescent="0.2">
      <c r="A61" s="184"/>
      <c r="B61" s="203" t="s">
        <v>333</v>
      </c>
      <c r="C61" s="203" t="s">
        <v>445</v>
      </c>
      <c r="D61" s="203">
        <v>4</v>
      </c>
      <c r="E61" s="203"/>
      <c r="F61" s="203" t="s">
        <v>446</v>
      </c>
      <c r="G61" s="204">
        <f>SUM(G62:G63)</f>
        <v>1</v>
      </c>
      <c r="H61" s="203" t="s">
        <v>447</v>
      </c>
      <c r="I61" s="203" t="s">
        <v>799</v>
      </c>
      <c r="J61" s="203" t="s">
        <v>800</v>
      </c>
      <c r="K61" s="203" t="s">
        <v>697</v>
      </c>
      <c r="L61" s="203" t="s">
        <v>318</v>
      </c>
      <c r="M61" s="203" t="s">
        <v>319</v>
      </c>
      <c r="N61" s="205">
        <v>525829.8870000001</v>
      </c>
      <c r="O61" s="203"/>
      <c r="P61" s="203"/>
      <c r="Q61" s="203">
        <v>41</v>
      </c>
      <c r="R61" s="203">
        <v>111</v>
      </c>
      <c r="S61" s="189"/>
      <c r="T61" s="189"/>
      <c r="U61" s="198"/>
      <c r="V61" s="198"/>
      <c r="W61" s="198"/>
      <c r="X61" s="198"/>
      <c r="Y61" s="198"/>
      <c r="Z61" s="198"/>
      <c r="AA61" s="198"/>
      <c r="AB61" s="198"/>
      <c r="AC61" s="198"/>
      <c r="AD61" s="198"/>
      <c r="AE61" s="198"/>
      <c r="AF61" s="198"/>
      <c r="AG61" s="198"/>
      <c r="AH61" s="198"/>
      <c r="AI61" s="198"/>
      <c r="AJ61" s="198"/>
      <c r="AK61" s="198"/>
      <c r="AL61" s="198"/>
      <c r="AM61" s="198"/>
      <c r="AN61" s="198"/>
      <c r="AO61" s="198"/>
      <c r="AP61" s="198"/>
      <c r="AQ61" s="198"/>
      <c r="AR61" s="198"/>
      <c r="AS61" s="198"/>
      <c r="AT61" s="198"/>
      <c r="AU61" s="198"/>
      <c r="AV61" s="198"/>
      <c r="AW61" s="198"/>
      <c r="AX61" s="198"/>
      <c r="AY61" s="198"/>
      <c r="AZ61" s="198"/>
      <c r="BA61" s="198"/>
      <c r="BB61" s="198"/>
      <c r="BC61" s="198"/>
      <c r="BD61" s="198"/>
      <c r="BE61" s="198"/>
      <c r="BF61" s="198"/>
    </row>
    <row r="62" spans="1:58" s="199" customFormat="1" ht="28.5" x14ac:dyDescent="0.2">
      <c r="A62" s="184"/>
      <c r="B62" s="211"/>
      <c r="C62" s="211"/>
      <c r="D62" s="211"/>
      <c r="E62" s="234" t="s">
        <v>326</v>
      </c>
      <c r="F62" s="226" t="s">
        <v>699</v>
      </c>
      <c r="G62" s="161">
        <v>0.2</v>
      </c>
      <c r="H62" s="234" t="s">
        <v>801</v>
      </c>
      <c r="I62" s="234" t="s">
        <v>802</v>
      </c>
      <c r="J62" s="234" t="s">
        <v>701</v>
      </c>
      <c r="K62" s="227" t="s">
        <v>697</v>
      </c>
      <c r="L62" s="227" t="s">
        <v>318</v>
      </c>
      <c r="M62" s="227" t="s">
        <v>319</v>
      </c>
      <c r="N62" s="217">
        <f>N61*G62</f>
        <v>105165.97740000003</v>
      </c>
      <c r="O62" s="103"/>
      <c r="P62" s="211"/>
      <c r="Q62" s="208">
        <v>41</v>
      </c>
      <c r="R62" s="208">
        <v>111</v>
      </c>
      <c r="S62" s="189"/>
      <c r="T62" s="189"/>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8"/>
      <c r="BE62" s="198"/>
      <c r="BF62" s="198"/>
    </row>
    <row r="63" spans="1:58" s="199" customFormat="1" ht="28.5" x14ac:dyDescent="0.2">
      <c r="A63" s="184"/>
      <c r="B63" s="211"/>
      <c r="C63" s="211"/>
      <c r="D63" s="211"/>
      <c r="E63" s="234" t="s">
        <v>353</v>
      </c>
      <c r="F63" s="226" t="s">
        <v>702</v>
      </c>
      <c r="G63" s="161">
        <v>0.8</v>
      </c>
      <c r="H63" s="234" t="s">
        <v>703</v>
      </c>
      <c r="I63" s="235" t="s">
        <v>704</v>
      </c>
      <c r="J63" s="234" t="s">
        <v>705</v>
      </c>
      <c r="K63" s="227" t="s">
        <v>697</v>
      </c>
      <c r="L63" s="227" t="s">
        <v>318</v>
      </c>
      <c r="M63" s="227" t="s">
        <v>319</v>
      </c>
      <c r="N63" s="217">
        <f>N61*G63</f>
        <v>420663.90960000013</v>
      </c>
      <c r="O63" s="103"/>
      <c r="P63" s="211"/>
      <c r="Q63" s="208">
        <v>41</v>
      </c>
      <c r="R63" s="208">
        <v>111</v>
      </c>
      <c r="S63" s="189"/>
      <c r="T63" s="189"/>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8"/>
      <c r="BE63" s="198"/>
      <c r="BF63" s="198"/>
    </row>
    <row r="64" spans="1:58" s="199" customFormat="1" ht="75" x14ac:dyDescent="0.2">
      <c r="A64" s="184"/>
      <c r="B64" s="203" t="s">
        <v>333</v>
      </c>
      <c r="C64" s="212" t="s">
        <v>449</v>
      </c>
      <c r="D64" s="212">
        <v>5</v>
      </c>
      <c r="E64" s="212"/>
      <c r="F64" s="203" t="s">
        <v>643</v>
      </c>
      <c r="G64" s="204">
        <f>SUM(G65:G67)</f>
        <v>1</v>
      </c>
      <c r="H64" s="212" t="s">
        <v>451</v>
      </c>
      <c r="I64" s="212" t="s">
        <v>857</v>
      </c>
      <c r="J64" s="212" t="s">
        <v>729</v>
      </c>
      <c r="K64" s="212" t="s">
        <v>347</v>
      </c>
      <c r="L64" s="212" t="s">
        <v>318</v>
      </c>
      <c r="M64" s="212" t="s">
        <v>401</v>
      </c>
      <c r="N64" s="205">
        <v>175276.62900000002</v>
      </c>
      <c r="O64" s="212"/>
      <c r="P64" s="212"/>
      <c r="Q64" s="203">
        <v>41</v>
      </c>
      <c r="R64" s="203">
        <v>111</v>
      </c>
      <c r="S64" s="189"/>
      <c r="T64" s="189"/>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8"/>
      <c r="BE64" s="198"/>
      <c r="BF64" s="198"/>
    </row>
    <row r="65" spans="1:58" s="199" customFormat="1" ht="42.75" x14ac:dyDescent="0.2">
      <c r="A65" s="184"/>
      <c r="B65" s="211"/>
      <c r="C65" s="211"/>
      <c r="D65" s="211"/>
      <c r="E65" s="153" t="s">
        <v>326</v>
      </c>
      <c r="F65" s="206" t="s">
        <v>644</v>
      </c>
      <c r="G65" s="155">
        <v>0.3</v>
      </c>
      <c r="H65" s="153" t="s">
        <v>394</v>
      </c>
      <c r="I65" s="236" t="s">
        <v>865</v>
      </c>
      <c r="J65" s="103" t="s">
        <v>866</v>
      </c>
      <c r="K65" s="103" t="s">
        <v>347</v>
      </c>
      <c r="L65" s="103" t="s">
        <v>318</v>
      </c>
      <c r="M65" s="103" t="s">
        <v>352</v>
      </c>
      <c r="N65" s="214">
        <f>N64*G65</f>
        <v>52582.988700000002</v>
      </c>
      <c r="O65" s="211"/>
      <c r="P65" s="211"/>
      <c r="Q65" s="208">
        <v>41</v>
      </c>
      <c r="R65" s="208">
        <v>111</v>
      </c>
      <c r="S65" s="189"/>
      <c r="T65" s="189"/>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8"/>
      <c r="BE65" s="198"/>
      <c r="BF65" s="198"/>
    </row>
    <row r="66" spans="1:58" s="199" customFormat="1" ht="28.5" x14ac:dyDescent="0.2">
      <c r="A66" s="184"/>
      <c r="B66" s="211"/>
      <c r="C66" s="211"/>
      <c r="D66" s="211"/>
      <c r="E66" s="153" t="s">
        <v>353</v>
      </c>
      <c r="F66" s="206" t="s">
        <v>395</v>
      </c>
      <c r="G66" s="155">
        <v>0.2</v>
      </c>
      <c r="H66" s="153" t="s">
        <v>396</v>
      </c>
      <c r="I66" s="236" t="s">
        <v>356</v>
      </c>
      <c r="J66" s="103" t="s">
        <v>867</v>
      </c>
      <c r="K66" s="103" t="s">
        <v>347</v>
      </c>
      <c r="L66" s="103" t="s">
        <v>358</v>
      </c>
      <c r="M66" s="103" t="s">
        <v>352</v>
      </c>
      <c r="N66" s="214">
        <f>N64*G66</f>
        <v>35055.325800000006</v>
      </c>
      <c r="O66" s="211"/>
      <c r="P66" s="211"/>
      <c r="Q66" s="208">
        <v>41</v>
      </c>
      <c r="R66" s="208">
        <v>111</v>
      </c>
      <c r="S66" s="189"/>
      <c r="T66" s="189"/>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8"/>
      <c r="BE66" s="198"/>
      <c r="BF66" s="198"/>
    </row>
    <row r="67" spans="1:58" s="199" customFormat="1" ht="42.75" x14ac:dyDescent="0.2">
      <c r="A67" s="184"/>
      <c r="B67" s="211"/>
      <c r="C67" s="211"/>
      <c r="D67" s="211"/>
      <c r="E67" s="153" t="s">
        <v>360</v>
      </c>
      <c r="F67" s="206" t="s">
        <v>645</v>
      </c>
      <c r="G67" s="155">
        <v>0.5</v>
      </c>
      <c r="H67" s="153" t="s">
        <v>398</v>
      </c>
      <c r="I67" s="236" t="s">
        <v>399</v>
      </c>
      <c r="J67" s="103" t="s">
        <v>868</v>
      </c>
      <c r="K67" s="103" t="s">
        <v>347</v>
      </c>
      <c r="L67" s="103" t="s">
        <v>352</v>
      </c>
      <c r="M67" s="103" t="s">
        <v>401</v>
      </c>
      <c r="N67" s="214">
        <f>N64*G67</f>
        <v>87638.314500000008</v>
      </c>
      <c r="O67" s="211"/>
      <c r="P67" s="211"/>
      <c r="Q67" s="208">
        <v>41</v>
      </c>
      <c r="R67" s="208">
        <v>111</v>
      </c>
      <c r="S67" s="189"/>
      <c r="T67" s="189"/>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8"/>
      <c r="BE67" s="198"/>
      <c r="BF67" s="198"/>
    </row>
    <row r="68" spans="1:58" s="199" customFormat="1" ht="60" x14ac:dyDescent="0.2">
      <c r="A68" s="184"/>
      <c r="B68" s="203" t="s">
        <v>333</v>
      </c>
      <c r="C68" s="203" t="s">
        <v>594</v>
      </c>
      <c r="D68" s="203">
        <v>6</v>
      </c>
      <c r="E68" s="203"/>
      <c r="F68" s="203" t="s">
        <v>595</v>
      </c>
      <c r="G68" s="204">
        <f>SUM(G69:G72)</f>
        <v>1</v>
      </c>
      <c r="H68" s="203" t="s">
        <v>596</v>
      </c>
      <c r="I68" s="203" t="s">
        <v>598</v>
      </c>
      <c r="J68" s="203" t="s">
        <v>599</v>
      </c>
      <c r="K68" s="203" t="s">
        <v>600</v>
      </c>
      <c r="L68" s="203" t="s">
        <v>318</v>
      </c>
      <c r="M68" s="203" t="s">
        <v>319</v>
      </c>
      <c r="N68" s="205">
        <v>1402213.0320000001</v>
      </c>
      <c r="O68" s="212"/>
      <c r="P68" s="212"/>
      <c r="Q68" s="203">
        <v>41</v>
      </c>
      <c r="R68" s="203">
        <v>111</v>
      </c>
      <c r="S68" s="189"/>
      <c r="T68" s="189"/>
      <c r="U68" s="198"/>
      <c r="V68" s="198"/>
      <c r="W68" s="198"/>
      <c r="X68" s="198"/>
      <c r="Y68" s="198"/>
      <c r="Z68" s="198"/>
      <c r="AA68" s="198"/>
      <c r="AB68" s="198"/>
      <c r="AC68" s="198"/>
      <c r="AD68" s="198"/>
      <c r="AE68" s="198"/>
      <c r="AF68" s="198"/>
      <c r="AG68" s="198"/>
      <c r="AH68" s="198"/>
      <c r="AI68" s="198"/>
      <c r="AJ68" s="198"/>
      <c r="AK68" s="198"/>
      <c r="AL68" s="198"/>
      <c r="AM68" s="198"/>
      <c r="AN68" s="198"/>
      <c r="AO68" s="198"/>
      <c r="AP68" s="198"/>
      <c r="AQ68" s="198"/>
      <c r="AR68" s="198"/>
      <c r="AS68" s="198"/>
      <c r="AT68" s="198"/>
      <c r="AU68" s="198"/>
      <c r="AV68" s="198"/>
      <c r="AW68" s="198"/>
      <c r="AX68" s="198"/>
      <c r="AY68" s="198"/>
      <c r="AZ68" s="198"/>
      <c r="BA68" s="198"/>
      <c r="BB68" s="198"/>
      <c r="BC68" s="198"/>
      <c r="BD68" s="198"/>
      <c r="BE68" s="198"/>
      <c r="BF68" s="198"/>
    </row>
    <row r="69" spans="1:58" s="199" customFormat="1" ht="28.5" x14ac:dyDescent="0.2">
      <c r="A69" s="184"/>
      <c r="B69" s="211"/>
      <c r="C69" s="211"/>
      <c r="D69" s="211"/>
      <c r="E69" s="103" t="s">
        <v>326</v>
      </c>
      <c r="F69" s="103" t="s">
        <v>804</v>
      </c>
      <c r="G69" s="216">
        <v>0.1</v>
      </c>
      <c r="H69" s="103" t="s">
        <v>805</v>
      </c>
      <c r="I69" s="103" t="s">
        <v>806</v>
      </c>
      <c r="J69" s="103" t="s">
        <v>807</v>
      </c>
      <c r="K69" s="103" t="s">
        <v>600</v>
      </c>
      <c r="L69" s="103" t="s">
        <v>318</v>
      </c>
      <c r="M69" s="103" t="s">
        <v>319</v>
      </c>
      <c r="N69" s="214">
        <v>140221.30320000002</v>
      </c>
      <c r="O69" s="224"/>
      <c r="P69" s="211"/>
      <c r="Q69" s="208">
        <v>41</v>
      </c>
      <c r="R69" s="208">
        <v>111</v>
      </c>
      <c r="S69" s="189"/>
      <c r="T69" s="189"/>
      <c r="U69" s="198"/>
      <c r="V69" s="198"/>
      <c r="W69" s="198"/>
      <c r="X69" s="198"/>
      <c r="Y69" s="198"/>
      <c r="Z69" s="198"/>
      <c r="AA69" s="198"/>
      <c r="AB69" s="198"/>
      <c r="AC69" s="198"/>
      <c r="AD69" s="198"/>
      <c r="AE69" s="198"/>
      <c r="AF69" s="198"/>
      <c r="AG69" s="198"/>
      <c r="AH69" s="198"/>
      <c r="AI69" s="198"/>
      <c r="AJ69" s="198"/>
      <c r="AK69" s="198"/>
      <c r="AL69" s="198"/>
      <c r="AM69" s="198"/>
      <c r="AN69" s="198"/>
      <c r="AO69" s="198"/>
      <c r="AP69" s="198"/>
      <c r="AQ69" s="198"/>
      <c r="AR69" s="198"/>
      <c r="AS69" s="198"/>
      <c r="AT69" s="198"/>
      <c r="AU69" s="198"/>
      <c r="AV69" s="198"/>
      <c r="AW69" s="198"/>
      <c r="AX69" s="198"/>
      <c r="AY69" s="198"/>
      <c r="AZ69" s="198"/>
      <c r="BA69" s="198"/>
      <c r="BB69" s="198"/>
      <c r="BC69" s="198"/>
      <c r="BD69" s="198"/>
      <c r="BE69" s="198"/>
      <c r="BF69" s="198"/>
    </row>
    <row r="70" spans="1:58" s="199" customFormat="1" ht="28.5" x14ac:dyDescent="0.2">
      <c r="A70" s="184"/>
      <c r="B70" s="211"/>
      <c r="C70" s="211"/>
      <c r="D70" s="211"/>
      <c r="E70" s="103" t="s">
        <v>353</v>
      </c>
      <c r="F70" s="232" t="s">
        <v>808</v>
      </c>
      <c r="G70" s="237">
        <v>0.35</v>
      </c>
      <c r="H70" s="238" t="s">
        <v>596</v>
      </c>
      <c r="I70" s="206" t="s">
        <v>809</v>
      </c>
      <c r="J70" s="206" t="s">
        <v>888</v>
      </c>
      <c r="K70" s="103" t="s">
        <v>600</v>
      </c>
      <c r="L70" s="103" t="s">
        <v>318</v>
      </c>
      <c r="M70" s="103" t="s">
        <v>319</v>
      </c>
      <c r="N70" s="214">
        <v>490774.5612</v>
      </c>
      <c r="O70" s="224"/>
      <c r="P70" s="211"/>
      <c r="Q70" s="208">
        <v>41</v>
      </c>
      <c r="R70" s="208">
        <v>111</v>
      </c>
      <c r="S70" s="189"/>
      <c r="T70" s="189"/>
      <c r="U70" s="198"/>
      <c r="V70" s="198"/>
      <c r="W70" s="198"/>
      <c r="X70" s="198"/>
      <c r="Y70" s="198"/>
      <c r="Z70" s="198"/>
      <c r="AA70" s="198"/>
      <c r="AB70" s="198"/>
      <c r="AC70" s="198"/>
      <c r="AD70" s="198"/>
      <c r="AE70" s="198"/>
      <c r="AF70" s="198"/>
      <c r="AG70" s="198"/>
      <c r="AH70" s="198"/>
      <c r="AI70" s="198"/>
      <c r="AJ70" s="198"/>
      <c r="AK70" s="198"/>
      <c r="AL70" s="198"/>
      <c r="AM70" s="198"/>
      <c r="AN70" s="198"/>
      <c r="AO70" s="198"/>
      <c r="AP70" s="198"/>
      <c r="AQ70" s="198"/>
      <c r="AR70" s="198"/>
      <c r="AS70" s="198"/>
      <c r="AT70" s="198"/>
      <c r="AU70" s="198"/>
      <c r="AV70" s="198"/>
      <c r="AW70" s="198"/>
      <c r="AX70" s="198"/>
      <c r="AY70" s="198"/>
      <c r="AZ70" s="198"/>
      <c r="BA70" s="198"/>
      <c r="BB70" s="198"/>
      <c r="BC70" s="198"/>
      <c r="BD70" s="198"/>
      <c r="BE70" s="198"/>
      <c r="BF70" s="198"/>
    </row>
    <row r="71" spans="1:58" s="199" customFormat="1" ht="28.5" x14ac:dyDescent="0.2">
      <c r="A71" s="184"/>
      <c r="B71" s="211"/>
      <c r="C71" s="211"/>
      <c r="D71" s="211"/>
      <c r="E71" s="103" t="s">
        <v>360</v>
      </c>
      <c r="F71" s="232" t="s">
        <v>810</v>
      </c>
      <c r="G71" s="237">
        <v>0.35</v>
      </c>
      <c r="H71" s="238" t="s">
        <v>596</v>
      </c>
      <c r="I71" s="206" t="s">
        <v>811</v>
      </c>
      <c r="J71" s="206" t="s">
        <v>888</v>
      </c>
      <c r="K71" s="103" t="s">
        <v>600</v>
      </c>
      <c r="L71" s="103" t="s">
        <v>318</v>
      </c>
      <c r="M71" s="103" t="s">
        <v>319</v>
      </c>
      <c r="N71" s="214">
        <v>490774.5612</v>
      </c>
      <c r="O71" s="224"/>
      <c r="P71" s="211"/>
      <c r="Q71" s="208">
        <v>41</v>
      </c>
      <c r="R71" s="208">
        <v>111</v>
      </c>
      <c r="S71" s="189"/>
      <c r="T71" s="189"/>
      <c r="U71" s="198"/>
      <c r="V71" s="198"/>
      <c r="W71" s="198"/>
      <c r="X71" s="198"/>
      <c r="Y71" s="198"/>
      <c r="Z71" s="198"/>
      <c r="AA71" s="198"/>
      <c r="AB71" s="198"/>
      <c r="AC71" s="198"/>
      <c r="AD71" s="198"/>
      <c r="AE71" s="198"/>
      <c r="AF71" s="198"/>
      <c r="AG71" s="198"/>
      <c r="AH71" s="198"/>
      <c r="AI71" s="198"/>
      <c r="AJ71" s="198"/>
      <c r="AK71" s="198"/>
      <c r="AL71" s="198"/>
      <c r="AM71" s="198"/>
      <c r="AN71" s="198"/>
      <c r="AO71" s="198"/>
      <c r="AP71" s="198"/>
      <c r="AQ71" s="198"/>
      <c r="AR71" s="198"/>
      <c r="AS71" s="198"/>
      <c r="AT71" s="198"/>
      <c r="AU71" s="198"/>
      <c r="AV71" s="198"/>
      <c r="AW71" s="198"/>
      <c r="AX71" s="198"/>
      <c r="AY71" s="198"/>
      <c r="AZ71" s="198"/>
      <c r="BA71" s="198"/>
      <c r="BB71" s="198"/>
      <c r="BC71" s="198"/>
      <c r="BD71" s="198"/>
      <c r="BE71" s="198"/>
      <c r="BF71" s="198"/>
    </row>
    <row r="72" spans="1:58" s="199" customFormat="1" ht="42.75" x14ac:dyDescent="0.2">
      <c r="A72" s="184"/>
      <c r="B72" s="211"/>
      <c r="C72" s="211"/>
      <c r="D72" s="211"/>
      <c r="E72" s="103" t="s">
        <v>366</v>
      </c>
      <c r="F72" s="232" t="s">
        <v>812</v>
      </c>
      <c r="G72" s="216">
        <v>0.2</v>
      </c>
      <c r="H72" s="121" t="s">
        <v>813</v>
      </c>
      <c r="I72" s="103" t="s">
        <v>814</v>
      </c>
      <c r="J72" s="103" t="s">
        <v>815</v>
      </c>
      <c r="K72" s="103" t="s">
        <v>816</v>
      </c>
      <c r="L72" s="103" t="s">
        <v>318</v>
      </c>
      <c r="M72" s="103" t="s">
        <v>319</v>
      </c>
      <c r="N72" s="214">
        <v>280442.60640000005</v>
      </c>
      <c r="O72" s="224"/>
      <c r="P72" s="211"/>
      <c r="Q72" s="208">
        <v>41</v>
      </c>
      <c r="R72" s="208">
        <v>111</v>
      </c>
      <c r="S72" s="189"/>
      <c r="T72" s="189"/>
      <c r="U72" s="198"/>
      <c r="V72" s="198"/>
      <c r="W72" s="198"/>
      <c r="X72" s="198"/>
      <c r="Y72" s="198"/>
      <c r="Z72" s="198"/>
      <c r="AA72" s="198"/>
      <c r="AB72" s="198"/>
      <c r="AC72" s="198"/>
      <c r="AD72" s="198"/>
      <c r="AE72" s="198"/>
      <c r="AF72" s="198"/>
      <c r="AG72" s="198"/>
      <c r="AH72" s="198"/>
      <c r="AI72" s="198"/>
      <c r="AJ72" s="198"/>
      <c r="AK72" s="198"/>
      <c r="AL72" s="198"/>
      <c r="AM72" s="198"/>
      <c r="AN72" s="198"/>
      <c r="AO72" s="198"/>
      <c r="AP72" s="198"/>
      <c r="AQ72" s="198"/>
      <c r="AR72" s="198"/>
      <c r="AS72" s="198"/>
      <c r="AT72" s="198"/>
      <c r="AU72" s="198"/>
      <c r="AV72" s="198"/>
      <c r="AW72" s="198"/>
      <c r="AX72" s="198"/>
      <c r="AY72" s="198"/>
      <c r="AZ72" s="198"/>
      <c r="BA72" s="198"/>
      <c r="BB72" s="198"/>
      <c r="BC72" s="198"/>
      <c r="BD72" s="198"/>
      <c r="BE72" s="198"/>
      <c r="BF72" s="198"/>
    </row>
    <row r="73" spans="1:58" s="199" customFormat="1" ht="75" x14ac:dyDescent="0.2">
      <c r="A73" s="184"/>
      <c r="B73" s="203" t="s">
        <v>333</v>
      </c>
      <c r="C73" s="203" t="s">
        <v>601</v>
      </c>
      <c r="D73" s="203">
        <v>7</v>
      </c>
      <c r="E73" s="203"/>
      <c r="F73" s="203" t="s">
        <v>602</v>
      </c>
      <c r="G73" s="204">
        <f>SUM(G74:G76)</f>
        <v>1</v>
      </c>
      <c r="H73" s="203" t="s">
        <v>603</v>
      </c>
      <c r="I73" s="203" t="s">
        <v>887</v>
      </c>
      <c r="J73" s="203" t="s">
        <v>605</v>
      </c>
      <c r="K73" s="203" t="s">
        <v>600</v>
      </c>
      <c r="L73" s="203" t="s">
        <v>318</v>
      </c>
      <c r="M73" s="203" t="s">
        <v>319</v>
      </c>
      <c r="N73" s="205">
        <v>1402213.0320000001</v>
      </c>
      <c r="O73" s="212"/>
      <c r="P73" s="212"/>
      <c r="Q73" s="203">
        <v>41</v>
      </c>
      <c r="R73" s="203">
        <v>111</v>
      </c>
      <c r="S73" s="189"/>
      <c r="T73" s="189"/>
      <c r="U73" s="198"/>
      <c r="V73" s="198"/>
      <c r="W73" s="198"/>
      <c r="X73" s="198"/>
      <c r="Y73" s="198"/>
      <c r="Z73" s="198"/>
      <c r="AA73" s="198"/>
      <c r="AB73" s="198"/>
      <c r="AC73" s="198"/>
      <c r="AD73" s="198"/>
      <c r="AE73" s="198"/>
      <c r="AF73" s="198"/>
      <c r="AG73" s="198"/>
      <c r="AH73" s="198"/>
      <c r="AI73" s="198"/>
      <c r="AJ73" s="198"/>
      <c r="AK73" s="198"/>
      <c r="AL73" s="198"/>
      <c r="AM73" s="198"/>
      <c r="AN73" s="198"/>
      <c r="AO73" s="198"/>
      <c r="AP73" s="198"/>
      <c r="AQ73" s="198"/>
      <c r="AR73" s="198"/>
      <c r="AS73" s="198"/>
      <c r="AT73" s="198"/>
      <c r="AU73" s="198"/>
      <c r="AV73" s="198"/>
      <c r="AW73" s="198"/>
      <c r="AX73" s="198"/>
      <c r="AY73" s="198"/>
      <c r="AZ73" s="198"/>
      <c r="BA73" s="198"/>
      <c r="BB73" s="198"/>
      <c r="BC73" s="198"/>
      <c r="BD73" s="198"/>
      <c r="BE73" s="198"/>
      <c r="BF73" s="198"/>
    </row>
    <row r="74" spans="1:58" s="199" customFormat="1" ht="42.75" x14ac:dyDescent="0.2">
      <c r="A74" s="184"/>
      <c r="B74" s="211"/>
      <c r="C74" s="211"/>
      <c r="D74" s="211"/>
      <c r="E74" s="206" t="s">
        <v>326</v>
      </c>
      <c r="F74" s="232" t="s">
        <v>817</v>
      </c>
      <c r="G74" s="237">
        <v>0.3</v>
      </c>
      <c r="H74" s="239" t="s">
        <v>603</v>
      </c>
      <c r="I74" s="239" t="s">
        <v>1161</v>
      </c>
      <c r="J74" s="239" t="s">
        <v>605</v>
      </c>
      <c r="K74" s="103" t="s">
        <v>600</v>
      </c>
      <c r="L74" s="103" t="s">
        <v>318</v>
      </c>
      <c r="M74" s="103" t="s">
        <v>319</v>
      </c>
      <c r="N74" s="214">
        <f>N73*G74</f>
        <v>420663.90960000001</v>
      </c>
      <c r="O74" s="211"/>
      <c r="P74" s="211"/>
      <c r="Q74" s="208">
        <v>41</v>
      </c>
      <c r="R74" s="208">
        <v>111</v>
      </c>
      <c r="S74" s="189"/>
      <c r="T74" s="189"/>
      <c r="U74" s="198"/>
      <c r="V74" s="198"/>
      <c r="W74" s="198"/>
      <c r="X74" s="198"/>
      <c r="Y74" s="198"/>
      <c r="Z74" s="198"/>
      <c r="AA74" s="198"/>
      <c r="AB74" s="198"/>
      <c r="AC74" s="198"/>
      <c r="AD74" s="198"/>
      <c r="AE74" s="198"/>
      <c r="AF74" s="198"/>
      <c r="AG74" s="198"/>
      <c r="AH74" s="198"/>
      <c r="AI74" s="198"/>
      <c r="AJ74" s="198"/>
      <c r="AK74" s="198"/>
      <c r="AL74" s="198"/>
      <c r="AM74" s="198"/>
      <c r="AN74" s="198"/>
      <c r="AO74" s="198"/>
      <c r="AP74" s="198"/>
      <c r="AQ74" s="198"/>
      <c r="AR74" s="198"/>
      <c r="AS74" s="198"/>
      <c r="AT74" s="198"/>
      <c r="AU74" s="198"/>
      <c r="AV74" s="198"/>
      <c r="AW74" s="198"/>
      <c r="AX74" s="198"/>
      <c r="AY74" s="198"/>
      <c r="AZ74" s="198"/>
      <c r="BA74" s="198"/>
      <c r="BB74" s="198"/>
      <c r="BC74" s="198"/>
      <c r="BD74" s="198"/>
      <c r="BE74" s="198"/>
      <c r="BF74" s="198"/>
    </row>
    <row r="75" spans="1:58" s="199" customFormat="1" ht="42.75" x14ac:dyDescent="0.2">
      <c r="A75" s="184"/>
      <c r="B75" s="211"/>
      <c r="C75" s="211"/>
      <c r="D75" s="211"/>
      <c r="E75" s="206" t="s">
        <v>353</v>
      </c>
      <c r="F75" s="232" t="s">
        <v>818</v>
      </c>
      <c r="G75" s="237">
        <v>0.3</v>
      </c>
      <c r="H75" s="239" t="s">
        <v>603</v>
      </c>
      <c r="I75" s="239" t="s">
        <v>1162</v>
      </c>
      <c r="J75" s="239" t="s">
        <v>605</v>
      </c>
      <c r="K75" s="103" t="s">
        <v>600</v>
      </c>
      <c r="L75" s="103" t="s">
        <v>318</v>
      </c>
      <c r="M75" s="103" t="s">
        <v>319</v>
      </c>
      <c r="N75" s="214">
        <f>N73*G75</f>
        <v>420663.90960000001</v>
      </c>
      <c r="O75" s="211"/>
      <c r="P75" s="211"/>
      <c r="Q75" s="208">
        <v>41</v>
      </c>
      <c r="R75" s="208">
        <v>111</v>
      </c>
      <c r="S75" s="189"/>
      <c r="T75" s="189"/>
      <c r="U75" s="198"/>
      <c r="V75" s="198"/>
      <c r="W75" s="198"/>
      <c r="X75" s="198"/>
      <c r="Y75" s="198"/>
      <c r="Z75" s="198"/>
      <c r="AA75" s="198"/>
      <c r="AB75" s="198"/>
      <c r="AC75" s="198"/>
      <c r="AD75" s="198"/>
      <c r="AE75" s="198"/>
      <c r="AF75" s="198"/>
      <c r="AG75" s="198"/>
      <c r="AH75" s="198"/>
      <c r="AI75" s="198"/>
      <c r="AJ75" s="198"/>
      <c r="AK75" s="198"/>
      <c r="AL75" s="198"/>
      <c r="AM75" s="198"/>
      <c r="AN75" s="198"/>
      <c r="AO75" s="198"/>
      <c r="AP75" s="198"/>
      <c r="AQ75" s="198"/>
      <c r="AR75" s="198"/>
      <c r="AS75" s="198"/>
      <c r="AT75" s="198"/>
      <c r="AU75" s="198"/>
      <c r="AV75" s="198"/>
      <c r="AW75" s="198"/>
      <c r="AX75" s="198"/>
      <c r="AY75" s="198"/>
      <c r="AZ75" s="198"/>
      <c r="BA75" s="198"/>
      <c r="BB75" s="198"/>
      <c r="BC75" s="198"/>
      <c r="BD75" s="198"/>
      <c r="BE75" s="198"/>
      <c r="BF75" s="198"/>
    </row>
    <row r="76" spans="1:58" s="199" customFormat="1" ht="42.75" x14ac:dyDescent="0.2">
      <c r="A76" s="184"/>
      <c r="B76" s="211"/>
      <c r="C76" s="211"/>
      <c r="D76" s="211"/>
      <c r="E76" s="206" t="s">
        <v>360</v>
      </c>
      <c r="F76" s="232" t="s">
        <v>1196</v>
      </c>
      <c r="G76" s="237">
        <v>0.4</v>
      </c>
      <c r="H76" s="239" t="s">
        <v>1194</v>
      </c>
      <c r="I76" s="239" t="s">
        <v>1195</v>
      </c>
      <c r="J76" s="239" t="s">
        <v>1193</v>
      </c>
      <c r="K76" s="103" t="s">
        <v>600</v>
      </c>
      <c r="L76" s="103" t="s">
        <v>318</v>
      </c>
      <c r="M76" s="103" t="s">
        <v>319</v>
      </c>
      <c r="N76" s="214">
        <f>N73*G76</f>
        <v>560885.2128000001</v>
      </c>
      <c r="O76" s="211"/>
      <c r="P76" s="211"/>
      <c r="Q76" s="208">
        <v>41</v>
      </c>
      <c r="R76" s="208">
        <v>111</v>
      </c>
      <c r="S76" s="189"/>
      <c r="T76" s="189"/>
      <c r="U76" s="198"/>
      <c r="V76" s="198"/>
      <c r="W76" s="198"/>
      <c r="X76" s="198"/>
      <c r="Y76" s="198"/>
      <c r="Z76" s="198"/>
      <c r="AA76" s="198"/>
      <c r="AB76" s="198"/>
      <c r="AC76" s="198"/>
      <c r="AD76" s="198"/>
      <c r="AE76" s="198"/>
      <c r="AF76" s="198"/>
      <c r="AG76" s="198"/>
      <c r="AH76" s="198"/>
      <c r="AI76" s="198"/>
      <c r="AJ76" s="198"/>
      <c r="AK76" s="198"/>
      <c r="AL76" s="198"/>
      <c r="AM76" s="198"/>
      <c r="AN76" s="198"/>
      <c r="AO76" s="198"/>
      <c r="AP76" s="198"/>
      <c r="AQ76" s="198"/>
      <c r="AR76" s="198"/>
      <c r="AS76" s="198"/>
      <c r="AT76" s="198"/>
      <c r="AU76" s="198"/>
      <c r="AV76" s="198"/>
      <c r="AW76" s="198"/>
      <c r="AX76" s="198"/>
      <c r="AY76" s="198"/>
      <c r="AZ76" s="198"/>
      <c r="BA76" s="198"/>
      <c r="BB76" s="198"/>
      <c r="BC76" s="198"/>
      <c r="BD76" s="198"/>
      <c r="BE76" s="198"/>
      <c r="BF76" s="198"/>
    </row>
    <row r="77" spans="1:58" s="199" customFormat="1" ht="90" x14ac:dyDescent="0.2">
      <c r="A77" s="184"/>
      <c r="B77" s="203" t="s">
        <v>333</v>
      </c>
      <c r="C77" s="203" t="s">
        <v>606</v>
      </c>
      <c r="D77" s="203">
        <v>8</v>
      </c>
      <c r="E77" s="203"/>
      <c r="F77" s="203" t="s">
        <v>607</v>
      </c>
      <c r="G77" s="204">
        <f>SUM(G78:G80)</f>
        <v>1</v>
      </c>
      <c r="H77" s="203" t="s">
        <v>608</v>
      </c>
      <c r="I77" s="203" t="s">
        <v>819</v>
      </c>
      <c r="J77" s="203" t="s">
        <v>610</v>
      </c>
      <c r="K77" s="203" t="s">
        <v>600</v>
      </c>
      <c r="L77" s="203" t="s">
        <v>318</v>
      </c>
      <c r="M77" s="203" t="s">
        <v>319</v>
      </c>
      <c r="N77" s="205">
        <v>525829.8870000001</v>
      </c>
      <c r="O77" s="212"/>
      <c r="P77" s="212"/>
      <c r="Q77" s="203">
        <v>41</v>
      </c>
      <c r="R77" s="203">
        <v>111</v>
      </c>
      <c r="S77" s="189"/>
      <c r="T77" s="189"/>
      <c r="U77" s="198"/>
      <c r="V77" s="198"/>
      <c r="W77" s="198"/>
      <c r="X77" s="198"/>
      <c r="Y77" s="198"/>
      <c r="Z77" s="198"/>
      <c r="AA77" s="198"/>
      <c r="AB77" s="198"/>
      <c r="AC77" s="198"/>
      <c r="AD77" s="198"/>
      <c r="AE77" s="198"/>
      <c r="AF77" s="198"/>
      <c r="AG77" s="198"/>
      <c r="AH77" s="198"/>
      <c r="AI77" s="198"/>
      <c r="AJ77" s="198"/>
      <c r="AK77" s="198"/>
      <c r="AL77" s="198"/>
      <c r="AM77" s="198"/>
      <c r="AN77" s="198"/>
      <c r="AO77" s="198"/>
      <c r="AP77" s="198"/>
      <c r="AQ77" s="198"/>
      <c r="AR77" s="198"/>
      <c r="AS77" s="198"/>
      <c r="AT77" s="198"/>
      <c r="AU77" s="198"/>
      <c r="AV77" s="198"/>
      <c r="AW77" s="198"/>
      <c r="AX77" s="198"/>
      <c r="AY77" s="198"/>
      <c r="AZ77" s="198"/>
      <c r="BA77" s="198"/>
      <c r="BB77" s="198"/>
      <c r="BC77" s="198"/>
      <c r="BD77" s="198"/>
      <c r="BE77" s="198"/>
      <c r="BF77" s="198"/>
    </row>
    <row r="78" spans="1:58" s="199" customFormat="1" ht="57" x14ac:dyDescent="0.2">
      <c r="A78" s="184"/>
      <c r="B78" s="211"/>
      <c r="C78" s="211"/>
      <c r="D78" s="211"/>
      <c r="E78" s="206" t="s">
        <v>326</v>
      </c>
      <c r="F78" s="232" t="s">
        <v>880</v>
      </c>
      <c r="G78" s="237">
        <v>0.4</v>
      </c>
      <c r="H78" s="238" t="s">
        <v>886</v>
      </c>
      <c r="I78" s="121" t="s">
        <v>820</v>
      </c>
      <c r="J78" s="121" t="s">
        <v>610</v>
      </c>
      <c r="K78" s="103" t="s">
        <v>600</v>
      </c>
      <c r="L78" s="103" t="s">
        <v>318</v>
      </c>
      <c r="M78" s="103" t="s">
        <v>319</v>
      </c>
      <c r="N78" s="214">
        <f>N77*G78</f>
        <v>210331.95480000007</v>
      </c>
      <c r="O78" s="211"/>
      <c r="P78" s="211"/>
      <c r="Q78" s="208">
        <v>41</v>
      </c>
      <c r="R78" s="208">
        <v>111</v>
      </c>
      <c r="S78" s="189"/>
      <c r="T78" s="189"/>
      <c r="U78" s="198"/>
      <c r="V78" s="198"/>
      <c r="W78" s="198"/>
      <c r="X78" s="198"/>
      <c r="Y78" s="198"/>
      <c r="Z78" s="198"/>
      <c r="AA78" s="198"/>
      <c r="AB78" s="198"/>
      <c r="AC78" s="198"/>
      <c r="AD78" s="198"/>
      <c r="AE78" s="198"/>
      <c r="AF78" s="198"/>
      <c r="AG78" s="198"/>
      <c r="AH78" s="198"/>
      <c r="AI78" s="198"/>
      <c r="AJ78" s="198"/>
      <c r="AK78" s="198"/>
      <c r="AL78" s="198"/>
      <c r="AM78" s="198"/>
      <c r="AN78" s="198"/>
      <c r="AO78" s="198"/>
      <c r="AP78" s="198"/>
      <c r="AQ78" s="198"/>
      <c r="AR78" s="198"/>
      <c r="AS78" s="198"/>
      <c r="AT78" s="198"/>
      <c r="AU78" s="198"/>
      <c r="AV78" s="198"/>
      <c r="AW78" s="198"/>
      <c r="AX78" s="198"/>
      <c r="AY78" s="198"/>
      <c r="AZ78" s="198"/>
      <c r="BA78" s="198"/>
      <c r="BB78" s="198"/>
      <c r="BC78" s="198"/>
      <c r="BD78" s="198"/>
      <c r="BE78" s="198"/>
      <c r="BF78" s="198"/>
    </row>
    <row r="79" spans="1:58" s="199" customFormat="1" ht="57" x14ac:dyDescent="0.2">
      <c r="A79" s="184"/>
      <c r="B79" s="211"/>
      <c r="C79" s="211"/>
      <c r="D79" s="211"/>
      <c r="E79" s="206" t="s">
        <v>353</v>
      </c>
      <c r="F79" s="232" t="s">
        <v>881</v>
      </c>
      <c r="G79" s="237">
        <v>0.4</v>
      </c>
      <c r="H79" s="238" t="s">
        <v>879</v>
      </c>
      <c r="I79" s="121" t="s">
        <v>821</v>
      </c>
      <c r="J79" s="121" t="s">
        <v>610</v>
      </c>
      <c r="K79" s="103" t="s">
        <v>600</v>
      </c>
      <c r="L79" s="103" t="s">
        <v>318</v>
      </c>
      <c r="M79" s="103" t="s">
        <v>319</v>
      </c>
      <c r="N79" s="214">
        <f>N77*G79</f>
        <v>210331.95480000007</v>
      </c>
      <c r="O79" s="211"/>
      <c r="P79" s="211"/>
      <c r="Q79" s="208">
        <v>41</v>
      </c>
      <c r="R79" s="208">
        <v>111</v>
      </c>
      <c r="S79" s="189"/>
      <c r="T79" s="189"/>
      <c r="U79" s="198"/>
      <c r="V79" s="198"/>
      <c r="W79" s="198"/>
      <c r="X79" s="198"/>
      <c r="Y79" s="198"/>
      <c r="Z79" s="198"/>
      <c r="AA79" s="198"/>
      <c r="AB79" s="198"/>
      <c r="AC79" s="198"/>
      <c r="AD79" s="198"/>
      <c r="AE79" s="198"/>
      <c r="AF79" s="198"/>
      <c r="AG79" s="198"/>
      <c r="AH79" s="198"/>
      <c r="AI79" s="198"/>
      <c r="AJ79" s="198"/>
      <c r="AK79" s="198"/>
      <c r="AL79" s="198"/>
      <c r="AM79" s="198"/>
      <c r="AN79" s="198"/>
      <c r="AO79" s="198"/>
      <c r="AP79" s="198"/>
      <c r="AQ79" s="198"/>
      <c r="AR79" s="198"/>
      <c r="AS79" s="198"/>
      <c r="AT79" s="198"/>
      <c r="AU79" s="198"/>
      <c r="AV79" s="198"/>
      <c r="AW79" s="198"/>
      <c r="AX79" s="198"/>
      <c r="AY79" s="198"/>
      <c r="AZ79" s="198"/>
      <c r="BA79" s="198"/>
      <c r="BB79" s="198"/>
      <c r="BC79" s="198"/>
      <c r="BD79" s="198"/>
      <c r="BE79" s="198"/>
      <c r="BF79" s="198"/>
    </row>
    <row r="80" spans="1:58" s="199" customFormat="1" ht="42.75" x14ac:dyDescent="0.2">
      <c r="A80" s="184"/>
      <c r="B80" s="211"/>
      <c r="C80" s="211"/>
      <c r="D80" s="211"/>
      <c r="E80" s="206" t="s">
        <v>360</v>
      </c>
      <c r="F80" s="232" t="s">
        <v>822</v>
      </c>
      <c r="G80" s="237">
        <v>0.2</v>
      </c>
      <c r="H80" s="218" t="s">
        <v>823</v>
      </c>
      <c r="I80" s="218" t="s">
        <v>824</v>
      </c>
      <c r="J80" s="121" t="s">
        <v>825</v>
      </c>
      <c r="K80" s="103" t="s">
        <v>600</v>
      </c>
      <c r="L80" s="103" t="s">
        <v>318</v>
      </c>
      <c r="M80" s="103" t="s">
        <v>319</v>
      </c>
      <c r="N80" s="214">
        <f>N77*G80</f>
        <v>105165.97740000003</v>
      </c>
      <c r="O80" s="211"/>
      <c r="P80" s="211"/>
      <c r="Q80" s="208">
        <v>41</v>
      </c>
      <c r="R80" s="208">
        <v>111</v>
      </c>
      <c r="S80" s="189"/>
      <c r="T80" s="189"/>
      <c r="U80" s="198"/>
      <c r="V80" s="198"/>
      <c r="W80" s="198"/>
      <c r="X80" s="198"/>
      <c r="Y80" s="198"/>
      <c r="Z80" s="198"/>
      <c r="AA80" s="198"/>
      <c r="AB80" s="198"/>
      <c r="AC80" s="198"/>
      <c r="AD80" s="198"/>
      <c r="AE80" s="198"/>
      <c r="AF80" s="198"/>
      <c r="AG80" s="198"/>
      <c r="AH80" s="198"/>
      <c r="AI80" s="198"/>
      <c r="AJ80" s="198"/>
      <c r="AK80" s="198"/>
      <c r="AL80" s="198"/>
      <c r="AM80" s="198"/>
      <c r="AN80" s="198"/>
      <c r="AO80" s="198"/>
      <c r="AP80" s="198"/>
      <c r="AQ80" s="198"/>
      <c r="AR80" s="198"/>
      <c r="AS80" s="198"/>
      <c r="AT80" s="198"/>
      <c r="AU80" s="198"/>
      <c r="AV80" s="198"/>
      <c r="AW80" s="198"/>
      <c r="AX80" s="198"/>
      <c r="AY80" s="198"/>
      <c r="AZ80" s="198"/>
      <c r="BA80" s="198"/>
      <c r="BB80" s="198"/>
      <c r="BC80" s="198"/>
      <c r="BD80" s="198"/>
      <c r="BE80" s="198"/>
      <c r="BF80" s="198"/>
    </row>
    <row r="81" spans="1:58" s="199" customFormat="1" ht="90" x14ac:dyDescent="0.2">
      <c r="A81" s="184"/>
      <c r="B81" s="203" t="s">
        <v>333</v>
      </c>
      <c r="C81" s="203" t="s">
        <v>611</v>
      </c>
      <c r="D81" s="203">
        <v>9</v>
      </c>
      <c r="E81" s="203"/>
      <c r="F81" s="203" t="s">
        <v>612</v>
      </c>
      <c r="G81" s="204">
        <f>SUM(G82)</f>
        <v>1</v>
      </c>
      <c r="H81" s="203" t="s">
        <v>613</v>
      </c>
      <c r="I81" s="203" t="s">
        <v>615</v>
      </c>
      <c r="J81" s="203" t="s">
        <v>869</v>
      </c>
      <c r="K81" s="203" t="s">
        <v>600</v>
      </c>
      <c r="L81" s="203" t="s">
        <v>359</v>
      </c>
      <c r="M81" s="203" t="s">
        <v>431</v>
      </c>
      <c r="N81" s="205">
        <v>701106.51600000006</v>
      </c>
      <c r="O81" s="212"/>
      <c r="P81" s="212"/>
      <c r="Q81" s="203">
        <v>41</v>
      </c>
      <c r="R81" s="203">
        <v>111</v>
      </c>
      <c r="S81" s="189"/>
      <c r="T81" s="189"/>
      <c r="U81" s="198"/>
      <c r="V81" s="198"/>
      <c r="W81" s="198"/>
      <c r="X81" s="198"/>
      <c r="Y81" s="198"/>
      <c r="Z81" s="198"/>
      <c r="AA81" s="198"/>
      <c r="AB81" s="198"/>
      <c r="AC81" s="198"/>
      <c r="AD81" s="198"/>
      <c r="AE81" s="198"/>
      <c r="AF81" s="198"/>
      <c r="AG81" s="198"/>
      <c r="AH81" s="198"/>
      <c r="AI81" s="198"/>
      <c r="AJ81" s="198"/>
      <c r="AK81" s="198"/>
      <c r="AL81" s="198"/>
      <c r="AM81" s="198"/>
      <c r="AN81" s="198"/>
      <c r="AO81" s="198"/>
      <c r="AP81" s="198"/>
      <c r="AQ81" s="198"/>
      <c r="AR81" s="198"/>
      <c r="AS81" s="198"/>
      <c r="AT81" s="198"/>
      <c r="AU81" s="198"/>
      <c r="AV81" s="198"/>
      <c r="AW81" s="198"/>
      <c r="AX81" s="198"/>
      <c r="AY81" s="198"/>
      <c r="AZ81" s="198"/>
      <c r="BA81" s="198"/>
      <c r="BB81" s="198"/>
      <c r="BC81" s="198"/>
      <c r="BD81" s="198"/>
      <c r="BE81" s="198"/>
      <c r="BF81" s="198"/>
    </row>
    <row r="82" spans="1:58" s="199" customFormat="1" ht="42.75" x14ac:dyDescent="0.2">
      <c r="A82" s="184"/>
      <c r="B82" s="211"/>
      <c r="C82" s="211"/>
      <c r="D82" s="211"/>
      <c r="E82" s="103" t="s">
        <v>326</v>
      </c>
      <c r="F82" s="103" t="s">
        <v>882</v>
      </c>
      <c r="G82" s="162">
        <v>1</v>
      </c>
      <c r="H82" s="236" t="s">
        <v>883</v>
      </c>
      <c r="I82" s="103" t="s">
        <v>884</v>
      </c>
      <c r="J82" s="103" t="s">
        <v>885</v>
      </c>
      <c r="K82" s="103" t="s">
        <v>600</v>
      </c>
      <c r="L82" s="103" t="s">
        <v>359</v>
      </c>
      <c r="M82" s="103" t="s">
        <v>431</v>
      </c>
      <c r="N82" s="214">
        <f>N81</f>
        <v>701106.51600000006</v>
      </c>
      <c r="O82" s="211"/>
      <c r="P82" s="211"/>
      <c r="Q82" s="208">
        <v>41</v>
      </c>
      <c r="R82" s="208">
        <v>111</v>
      </c>
      <c r="S82" s="189"/>
      <c r="T82" s="189"/>
      <c r="U82" s="198"/>
      <c r="V82" s="198"/>
      <c r="W82" s="198"/>
      <c r="X82" s="198"/>
      <c r="Y82" s="198"/>
      <c r="Z82" s="198"/>
      <c r="AA82" s="198"/>
      <c r="AB82" s="198"/>
      <c r="AC82" s="198"/>
      <c r="AD82" s="198"/>
      <c r="AE82" s="198"/>
      <c r="AF82" s="198"/>
      <c r="AG82" s="198"/>
      <c r="AH82" s="198"/>
      <c r="AI82" s="198"/>
      <c r="AJ82" s="198"/>
      <c r="AK82" s="198"/>
      <c r="AL82" s="198"/>
      <c r="AM82" s="198"/>
      <c r="AN82" s="198"/>
      <c r="AO82" s="198"/>
      <c r="AP82" s="198"/>
      <c r="AQ82" s="198"/>
      <c r="AR82" s="198"/>
      <c r="AS82" s="198"/>
      <c r="AT82" s="198"/>
      <c r="AU82" s="198"/>
      <c r="AV82" s="198"/>
      <c r="AW82" s="198"/>
      <c r="AX82" s="198"/>
      <c r="AY82" s="198"/>
      <c r="AZ82" s="198"/>
      <c r="BA82" s="198"/>
      <c r="BB82" s="198"/>
      <c r="BC82" s="198"/>
      <c r="BD82" s="198"/>
      <c r="BE82" s="198"/>
      <c r="BF82" s="198"/>
    </row>
    <row r="83" spans="1:58" s="199" customFormat="1" ht="90" x14ac:dyDescent="0.2">
      <c r="A83" s="184"/>
      <c r="B83" s="203" t="s">
        <v>333</v>
      </c>
      <c r="C83" s="203" t="s">
        <v>616</v>
      </c>
      <c r="D83" s="203">
        <v>10</v>
      </c>
      <c r="E83" s="203"/>
      <c r="F83" s="203" t="s">
        <v>617</v>
      </c>
      <c r="G83" s="204">
        <f>SUM(G84:G88)</f>
        <v>1</v>
      </c>
      <c r="H83" s="203" t="s">
        <v>898</v>
      </c>
      <c r="I83" s="203" t="s">
        <v>1166</v>
      </c>
      <c r="J83" s="203" t="s">
        <v>620</v>
      </c>
      <c r="K83" s="203" t="s">
        <v>899</v>
      </c>
      <c r="L83" s="203" t="s">
        <v>318</v>
      </c>
      <c r="M83" s="203" t="s">
        <v>319</v>
      </c>
      <c r="N83" s="205">
        <v>1752766.2900000003</v>
      </c>
      <c r="O83" s="212"/>
      <c r="P83" s="212"/>
      <c r="Q83" s="203">
        <v>41</v>
      </c>
      <c r="R83" s="203">
        <v>111</v>
      </c>
      <c r="S83" s="189"/>
      <c r="T83" s="189"/>
      <c r="U83" s="198"/>
      <c r="V83" s="198"/>
      <c r="W83" s="198"/>
      <c r="X83" s="198"/>
      <c r="Y83" s="198"/>
      <c r="Z83" s="198"/>
      <c r="AA83" s="198"/>
      <c r="AB83" s="198"/>
      <c r="AC83" s="198"/>
      <c r="AD83" s="198"/>
      <c r="AE83" s="198"/>
      <c r="AF83" s="198"/>
      <c r="AG83" s="198"/>
      <c r="AH83" s="198"/>
      <c r="AI83" s="198"/>
      <c r="AJ83" s="198"/>
      <c r="AK83" s="198"/>
      <c r="AL83" s="198"/>
      <c r="AM83" s="198"/>
      <c r="AN83" s="198"/>
      <c r="AO83" s="198"/>
      <c r="AP83" s="198"/>
      <c r="AQ83" s="198"/>
      <c r="AR83" s="198"/>
      <c r="AS83" s="198"/>
      <c r="AT83" s="198"/>
      <c r="AU83" s="198"/>
      <c r="AV83" s="198"/>
      <c r="AW83" s="198"/>
      <c r="AX83" s="198"/>
      <c r="AY83" s="198"/>
      <c r="AZ83" s="198"/>
      <c r="BA83" s="198"/>
      <c r="BB83" s="198"/>
      <c r="BC83" s="198"/>
      <c r="BD83" s="198"/>
      <c r="BE83" s="198"/>
      <c r="BF83" s="198"/>
    </row>
    <row r="84" spans="1:58" s="199" customFormat="1" ht="42.75" x14ac:dyDescent="0.2">
      <c r="A84" s="184"/>
      <c r="B84" s="211"/>
      <c r="C84" s="211"/>
      <c r="D84" s="211"/>
      <c r="E84" s="206" t="s">
        <v>326</v>
      </c>
      <c r="F84" s="232" t="s">
        <v>1167</v>
      </c>
      <c r="G84" s="237">
        <v>0.1</v>
      </c>
      <c r="H84" s="232" t="s">
        <v>900</v>
      </c>
      <c r="I84" s="206" t="s">
        <v>901</v>
      </c>
      <c r="J84" s="232" t="s">
        <v>902</v>
      </c>
      <c r="K84" s="326" t="s">
        <v>621</v>
      </c>
      <c r="L84" s="103" t="s">
        <v>318</v>
      </c>
      <c r="M84" s="103" t="s">
        <v>319</v>
      </c>
      <c r="N84" s="214">
        <v>175276.62900000004</v>
      </c>
      <c r="O84" s="224"/>
      <c r="P84" s="211"/>
      <c r="Q84" s="208">
        <v>41</v>
      </c>
      <c r="R84" s="208">
        <v>111</v>
      </c>
      <c r="S84" s="189"/>
      <c r="T84" s="189"/>
      <c r="U84" s="198"/>
      <c r="V84" s="198"/>
      <c r="W84" s="198"/>
      <c r="X84" s="198"/>
      <c r="Y84" s="198"/>
      <c r="Z84" s="198"/>
      <c r="AA84" s="198"/>
      <c r="AB84" s="198"/>
      <c r="AC84" s="198"/>
      <c r="AD84" s="198"/>
      <c r="AE84" s="198"/>
      <c r="AF84" s="198"/>
      <c r="AG84" s="198"/>
      <c r="AH84" s="198"/>
      <c r="AI84" s="198"/>
      <c r="AJ84" s="198"/>
      <c r="AK84" s="198"/>
      <c r="AL84" s="198"/>
      <c r="AM84" s="198"/>
      <c r="AN84" s="198"/>
      <c r="AO84" s="198"/>
      <c r="AP84" s="198"/>
      <c r="AQ84" s="198"/>
      <c r="AR84" s="198"/>
      <c r="AS84" s="198"/>
      <c r="AT84" s="198"/>
      <c r="AU84" s="198"/>
      <c r="AV84" s="198"/>
      <c r="AW84" s="198"/>
      <c r="AX84" s="198"/>
      <c r="AY84" s="198"/>
      <c r="AZ84" s="198"/>
      <c r="BA84" s="198"/>
      <c r="BB84" s="198"/>
      <c r="BC84" s="198"/>
      <c r="BD84" s="198"/>
      <c r="BE84" s="198"/>
      <c r="BF84" s="198"/>
    </row>
    <row r="85" spans="1:58" s="199" customFormat="1" ht="42.75" x14ac:dyDescent="0.2">
      <c r="A85" s="184"/>
      <c r="B85" s="211"/>
      <c r="C85" s="211"/>
      <c r="D85" s="211"/>
      <c r="E85" s="206" t="s">
        <v>353</v>
      </c>
      <c r="F85" s="232" t="s">
        <v>1168</v>
      </c>
      <c r="G85" s="237">
        <v>0.1</v>
      </c>
      <c r="H85" s="232" t="s">
        <v>1169</v>
      </c>
      <c r="I85" s="206" t="s">
        <v>1170</v>
      </c>
      <c r="J85" s="232" t="s">
        <v>902</v>
      </c>
      <c r="K85" s="326" t="s">
        <v>621</v>
      </c>
      <c r="L85" s="103" t="s">
        <v>318</v>
      </c>
      <c r="M85" s="103" t="s">
        <v>319</v>
      </c>
      <c r="N85" s="214">
        <v>175276.62900000004</v>
      </c>
      <c r="O85" s="224"/>
      <c r="P85" s="211"/>
      <c r="Q85" s="208">
        <v>41</v>
      </c>
      <c r="R85" s="208">
        <v>111</v>
      </c>
      <c r="S85" s="189"/>
      <c r="T85" s="189"/>
      <c r="U85" s="198"/>
      <c r="V85" s="198"/>
      <c r="W85" s="198"/>
      <c r="X85" s="198"/>
      <c r="Y85" s="198"/>
      <c r="Z85" s="198"/>
      <c r="AA85" s="198"/>
      <c r="AB85" s="198"/>
      <c r="AC85" s="198"/>
      <c r="AD85" s="198"/>
      <c r="AE85" s="198"/>
      <c r="AF85" s="198"/>
      <c r="AG85" s="198"/>
      <c r="AH85" s="198"/>
      <c r="AI85" s="198"/>
      <c r="AJ85" s="198"/>
      <c r="AK85" s="198"/>
      <c r="AL85" s="198"/>
      <c r="AM85" s="198"/>
      <c r="AN85" s="198"/>
      <c r="AO85" s="198"/>
      <c r="AP85" s="198"/>
      <c r="AQ85" s="198"/>
      <c r="AR85" s="198"/>
      <c r="AS85" s="198"/>
      <c r="AT85" s="198"/>
      <c r="AU85" s="198"/>
      <c r="AV85" s="198"/>
      <c r="AW85" s="198"/>
      <c r="AX85" s="198"/>
      <c r="AY85" s="198"/>
      <c r="AZ85" s="198"/>
      <c r="BA85" s="198"/>
      <c r="BB85" s="198"/>
      <c r="BC85" s="198"/>
      <c r="BD85" s="198"/>
      <c r="BE85" s="198"/>
      <c r="BF85" s="198"/>
    </row>
    <row r="86" spans="1:58" s="199" customFormat="1" ht="42.75" x14ac:dyDescent="0.2">
      <c r="A86" s="184"/>
      <c r="B86" s="211"/>
      <c r="C86" s="211"/>
      <c r="D86" s="211"/>
      <c r="E86" s="206" t="s">
        <v>360</v>
      </c>
      <c r="F86" s="232" t="s">
        <v>903</v>
      </c>
      <c r="G86" s="237">
        <v>0.3</v>
      </c>
      <c r="H86" s="232" t="s">
        <v>904</v>
      </c>
      <c r="I86" s="206" t="s">
        <v>905</v>
      </c>
      <c r="J86" s="232" t="s">
        <v>902</v>
      </c>
      <c r="K86" s="326" t="s">
        <v>621</v>
      </c>
      <c r="L86" s="103" t="s">
        <v>318</v>
      </c>
      <c r="M86" s="103" t="s">
        <v>319</v>
      </c>
      <c r="N86" s="214">
        <v>525829.8870000001</v>
      </c>
      <c r="O86" s="224"/>
      <c r="P86" s="211"/>
      <c r="Q86" s="208">
        <v>41</v>
      </c>
      <c r="R86" s="208">
        <v>111</v>
      </c>
      <c r="S86" s="189"/>
      <c r="T86" s="189"/>
      <c r="U86" s="198"/>
      <c r="V86" s="198"/>
      <c r="W86" s="198"/>
      <c r="X86" s="198"/>
      <c r="Y86" s="198"/>
      <c r="Z86" s="198"/>
      <c r="AA86" s="198"/>
      <c r="AB86" s="198"/>
      <c r="AC86" s="198"/>
      <c r="AD86" s="198"/>
      <c r="AE86" s="198"/>
      <c r="AF86" s="198"/>
      <c r="AG86" s="198"/>
      <c r="AH86" s="198"/>
      <c r="AI86" s="198"/>
      <c r="AJ86" s="198"/>
      <c r="AK86" s="198"/>
      <c r="AL86" s="198"/>
      <c r="AM86" s="198"/>
      <c r="AN86" s="198"/>
      <c r="AO86" s="198"/>
      <c r="AP86" s="198"/>
      <c r="AQ86" s="198"/>
      <c r="AR86" s="198"/>
      <c r="AS86" s="198"/>
      <c r="AT86" s="198"/>
      <c r="AU86" s="198"/>
      <c r="AV86" s="198"/>
      <c r="AW86" s="198"/>
      <c r="AX86" s="198"/>
      <c r="AY86" s="198"/>
      <c r="AZ86" s="198"/>
      <c r="BA86" s="198"/>
      <c r="BB86" s="198"/>
      <c r="BC86" s="198"/>
      <c r="BD86" s="198"/>
      <c r="BE86" s="198"/>
      <c r="BF86" s="198"/>
    </row>
    <row r="87" spans="1:58" s="199" customFormat="1" ht="42.75" x14ac:dyDescent="0.2">
      <c r="A87" s="184"/>
      <c r="B87" s="211"/>
      <c r="C87" s="211"/>
      <c r="D87" s="211"/>
      <c r="E87" s="206" t="s">
        <v>366</v>
      </c>
      <c r="F87" s="232" t="s">
        <v>906</v>
      </c>
      <c r="G87" s="237">
        <v>0.25</v>
      </c>
      <c r="H87" s="232" t="s">
        <v>907</v>
      </c>
      <c r="I87" s="232" t="s">
        <v>908</v>
      </c>
      <c r="J87" s="232" t="s">
        <v>902</v>
      </c>
      <c r="K87" s="326" t="s">
        <v>621</v>
      </c>
      <c r="L87" s="103" t="s">
        <v>318</v>
      </c>
      <c r="M87" s="103" t="s">
        <v>319</v>
      </c>
      <c r="N87" s="214">
        <v>438191.57250000007</v>
      </c>
      <c r="O87" s="224"/>
      <c r="P87" s="211"/>
      <c r="Q87" s="208">
        <v>41</v>
      </c>
      <c r="R87" s="208">
        <v>111</v>
      </c>
      <c r="S87" s="189"/>
      <c r="T87" s="189"/>
      <c r="U87" s="198"/>
      <c r="V87" s="198"/>
      <c r="W87" s="198"/>
      <c r="X87" s="198"/>
      <c r="Y87" s="198"/>
      <c r="Z87" s="198"/>
      <c r="AA87" s="198"/>
      <c r="AB87" s="198"/>
      <c r="AC87" s="198"/>
      <c r="AD87" s="198"/>
      <c r="AE87" s="198"/>
      <c r="AF87" s="198"/>
      <c r="AG87" s="198"/>
      <c r="AH87" s="198"/>
      <c r="AI87" s="198"/>
      <c r="AJ87" s="198"/>
      <c r="AK87" s="198"/>
      <c r="AL87" s="198"/>
      <c r="AM87" s="198"/>
      <c r="AN87" s="198"/>
      <c r="AO87" s="198"/>
      <c r="AP87" s="198"/>
      <c r="AQ87" s="198"/>
      <c r="AR87" s="198"/>
      <c r="AS87" s="198"/>
      <c r="AT87" s="198"/>
      <c r="AU87" s="198"/>
      <c r="AV87" s="198"/>
      <c r="AW87" s="198"/>
      <c r="AX87" s="198"/>
      <c r="AY87" s="198"/>
      <c r="AZ87" s="198"/>
      <c r="BA87" s="198"/>
      <c r="BB87" s="198"/>
      <c r="BC87" s="198"/>
      <c r="BD87" s="198"/>
      <c r="BE87" s="198"/>
      <c r="BF87" s="198"/>
    </row>
    <row r="88" spans="1:58" s="199" customFormat="1" ht="42.75" x14ac:dyDescent="0.2">
      <c r="A88" s="184"/>
      <c r="B88" s="211"/>
      <c r="C88" s="211"/>
      <c r="D88" s="211"/>
      <c r="E88" s="206" t="s">
        <v>370</v>
      </c>
      <c r="F88" s="232" t="s">
        <v>909</v>
      </c>
      <c r="G88" s="237">
        <v>0.25</v>
      </c>
      <c r="H88" s="232" t="s">
        <v>910</v>
      </c>
      <c r="I88" s="232" t="s">
        <v>911</v>
      </c>
      <c r="J88" s="232" t="s">
        <v>902</v>
      </c>
      <c r="K88" s="326" t="s">
        <v>621</v>
      </c>
      <c r="L88" s="103" t="s">
        <v>318</v>
      </c>
      <c r="M88" s="103" t="s">
        <v>319</v>
      </c>
      <c r="N88" s="214">
        <v>438191.57250000007</v>
      </c>
      <c r="O88" s="224"/>
      <c r="P88" s="211"/>
      <c r="Q88" s="208">
        <v>41</v>
      </c>
      <c r="R88" s="208">
        <v>111</v>
      </c>
      <c r="S88" s="189"/>
      <c r="T88" s="189"/>
      <c r="U88" s="198"/>
      <c r="V88" s="198"/>
      <c r="W88" s="198"/>
      <c r="X88" s="198"/>
      <c r="Y88" s="198"/>
      <c r="Z88" s="198"/>
      <c r="AA88" s="198"/>
      <c r="AB88" s="198"/>
      <c r="AC88" s="198"/>
      <c r="AD88" s="198"/>
      <c r="AE88" s="198"/>
      <c r="AF88" s="198"/>
      <c r="AG88" s="198"/>
      <c r="AH88" s="198"/>
      <c r="AI88" s="198"/>
      <c r="AJ88" s="198"/>
      <c r="AK88" s="198"/>
      <c r="AL88" s="198"/>
      <c r="AM88" s="198"/>
      <c r="AN88" s="198"/>
      <c r="AO88" s="198"/>
      <c r="AP88" s="198"/>
      <c r="AQ88" s="198"/>
      <c r="AR88" s="198"/>
      <c r="AS88" s="198"/>
      <c r="AT88" s="198"/>
      <c r="AU88" s="198"/>
      <c r="AV88" s="198"/>
      <c r="AW88" s="198"/>
      <c r="AX88" s="198"/>
      <c r="AY88" s="198"/>
      <c r="AZ88" s="198"/>
      <c r="BA88" s="198"/>
      <c r="BB88" s="198"/>
      <c r="BC88" s="198"/>
      <c r="BD88" s="198"/>
      <c r="BE88" s="198"/>
      <c r="BF88" s="198"/>
    </row>
    <row r="89" spans="1:58" s="199" customFormat="1" ht="60" x14ac:dyDescent="0.2">
      <c r="A89" s="184"/>
      <c r="B89" s="203" t="s">
        <v>333</v>
      </c>
      <c r="C89" s="203" t="s">
        <v>622</v>
      </c>
      <c r="D89" s="203">
        <v>11</v>
      </c>
      <c r="E89" s="203"/>
      <c r="F89" s="203" t="s">
        <v>912</v>
      </c>
      <c r="G89" s="204">
        <f>SUM(G90:G94)</f>
        <v>1</v>
      </c>
      <c r="H89" s="203" t="s">
        <v>913</v>
      </c>
      <c r="I89" s="203" t="s">
        <v>626</v>
      </c>
      <c r="J89" s="203" t="s">
        <v>620</v>
      </c>
      <c r="K89" s="203" t="s">
        <v>621</v>
      </c>
      <c r="L89" s="203" t="s">
        <v>318</v>
      </c>
      <c r="M89" s="203" t="s">
        <v>319</v>
      </c>
      <c r="N89" s="205">
        <v>1226936.4030000002</v>
      </c>
      <c r="O89" s="212"/>
      <c r="P89" s="212"/>
      <c r="Q89" s="203">
        <v>41</v>
      </c>
      <c r="R89" s="203">
        <v>111</v>
      </c>
      <c r="S89" s="189"/>
      <c r="T89" s="189"/>
      <c r="U89" s="198"/>
      <c r="V89" s="198"/>
      <c r="W89" s="198"/>
      <c r="X89" s="198"/>
      <c r="Y89" s="198"/>
      <c r="Z89" s="198"/>
      <c r="AA89" s="198"/>
      <c r="AB89" s="198"/>
      <c r="AC89" s="198"/>
      <c r="AD89" s="198"/>
      <c r="AE89" s="198"/>
      <c r="AF89" s="198"/>
      <c r="AG89" s="198"/>
      <c r="AH89" s="198"/>
      <c r="AI89" s="198"/>
      <c r="AJ89" s="198"/>
      <c r="AK89" s="198"/>
      <c r="AL89" s="198"/>
      <c r="AM89" s="198"/>
      <c r="AN89" s="198"/>
      <c r="AO89" s="198"/>
      <c r="AP89" s="198"/>
      <c r="AQ89" s="198"/>
      <c r="AR89" s="198"/>
      <c r="AS89" s="198"/>
      <c r="AT89" s="198"/>
      <c r="AU89" s="198"/>
      <c r="AV89" s="198"/>
      <c r="AW89" s="198"/>
      <c r="AX89" s="198"/>
      <c r="AY89" s="198"/>
      <c r="AZ89" s="198"/>
      <c r="BA89" s="198"/>
      <c r="BB89" s="198"/>
      <c r="BC89" s="198"/>
      <c r="BD89" s="198"/>
      <c r="BE89" s="198"/>
      <c r="BF89" s="198"/>
    </row>
    <row r="90" spans="1:58" s="199" customFormat="1" ht="42.75" x14ac:dyDescent="0.2">
      <c r="A90" s="184"/>
      <c r="B90" s="211"/>
      <c r="C90" s="211"/>
      <c r="D90" s="211"/>
      <c r="E90" s="206" t="s">
        <v>326</v>
      </c>
      <c r="F90" s="232" t="s">
        <v>914</v>
      </c>
      <c r="G90" s="237">
        <v>0.1</v>
      </c>
      <c r="H90" s="240" t="s">
        <v>915</v>
      </c>
      <c r="I90" s="206" t="s">
        <v>916</v>
      </c>
      <c r="J90" s="232" t="s">
        <v>902</v>
      </c>
      <c r="K90" s="326" t="s">
        <v>621</v>
      </c>
      <c r="L90" s="103" t="s">
        <v>318</v>
      </c>
      <c r="M90" s="103" t="s">
        <v>319</v>
      </c>
      <c r="N90" s="214">
        <v>122693.64030000003</v>
      </c>
      <c r="O90" s="224"/>
      <c r="P90" s="211"/>
      <c r="Q90" s="208">
        <v>41</v>
      </c>
      <c r="R90" s="208">
        <v>111</v>
      </c>
      <c r="S90" s="189"/>
      <c r="T90" s="189"/>
      <c r="U90" s="198"/>
      <c r="V90" s="198"/>
      <c r="W90" s="198"/>
      <c r="X90" s="198"/>
      <c r="Y90" s="198"/>
      <c r="Z90" s="198"/>
      <c r="AA90" s="198"/>
      <c r="AB90" s="198"/>
      <c r="AC90" s="198"/>
      <c r="AD90" s="198"/>
      <c r="AE90" s="198"/>
      <c r="AF90" s="198"/>
      <c r="AG90" s="198"/>
      <c r="AH90" s="198"/>
      <c r="AI90" s="198"/>
      <c r="AJ90" s="198"/>
      <c r="AK90" s="198"/>
      <c r="AL90" s="198"/>
      <c r="AM90" s="198"/>
      <c r="AN90" s="198"/>
      <c r="AO90" s="198"/>
      <c r="AP90" s="198"/>
      <c r="AQ90" s="198"/>
      <c r="AR90" s="198"/>
      <c r="AS90" s="198"/>
      <c r="AT90" s="198"/>
      <c r="AU90" s="198"/>
      <c r="AV90" s="198"/>
      <c r="AW90" s="198"/>
      <c r="AX90" s="198"/>
      <c r="AY90" s="198"/>
      <c r="AZ90" s="198"/>
      <c r="BA90" s="198"/>
      <c r="BB90" s="198"/>
      <c r="BC90" s="198"/>
      <c r="BD90" s="198"/>
      <c r="BE90" s="198"/>
      <c r="BF90" s="198"/>
    </row>
    <row r="91" spans="1:58" s="199" customFormat="1" ht="42.75" x14ac:dyDescent="0.2">
      <c r="A91" s="184"/>
      <c r="B91" s="211"/>
      <c r="C91" s="211"/>
      <c r="D91" s="211"/>
      <c r="E91" s="206" t="s">
        <v>353</v>
      </c>
      <c r="F91" s="232" t="s">
        <v>1171</v>
      </c>
      <c r="G91" s="237">
        <v>0.1</v>
      </c>
      <c r="H91" s="240" t="s">
        <v>1172</v>
      </c>
      <c r="I91" s="206" t="s">
        <v>1173</v>
      </c>
      <c r="J91" s="232" t="s">
        <v>902</v>
      </c>
      <c r="K91" s="326" t="s">
        <v>621</v>
      </c>
      <c r="L91" s="103" t="s">
        <v>318</v>
      </c>
      <c r="M91" s="103" t="s">
        <v>319</v>
      </c>
      <c r="N91" s="214">
        <v>122693.64030000003</v>
      </c>
      <c r="O91" s="224"/>
      <c r="P91" s="211"/>
      <c r="Q91" s="208">
        <v>41</v>
      </c>
      <c r="R91" s="208">
        <v>111</v>
      </c>
      <c r="S91" s="189"/>
      <c r="T91" s="189"/>
      <c r="U91" s="198"/>
      <c r="V91" s="198"/>
      <c r="W91" s="198"/>
      <c r="X91" s="198"/>
      <c r="Y91" s="198"/>
      <c r="Z91" s="198"/>
      <c r="AA91" s="198"/>
      <c r="AB91" s="198"/>
      <c r="AC91" s="198"/>
      <c r="AD91" s="198"/>
      <c r="AE91" s="198"/>
      <c r="AF91" s="198"/>
      <c r="AG91" s="198"/>
      <c r="AH91" s="198"/>
      <c r="AI91" s="198"/>
      <c r="AJ91" s="198"/>
      <c r="AK91" s="198"/>
      <c r="AL91" s="198"/>
      <c r="AM91" s="198"/>
      <c r="AN91" s="198"/>
      <c r="AO91" s="198"/>
      <c r="AP91" s="198"/>
      <c r="AQ91" s="198"/>
      <c r="AR91" s="198"/>
      <c r="AS91" s="198"/>
      <c r="AT91" s="198"/>
      <c r="AU91" s="198"/>
      <c r="AV91" s="198"/>
      <c r="AW91" s="198"/>
      <c r="AX91" s="198"/>
      <c r="AY91" s="198"/>
      <c r="AZ91" s="198"/>
      <c r="BA91" s="198"/>
      <c r="BB91" s="198"/>
      <c r="BC91" s="198"/>
      <c r="BD91" s="198"/>
      <c r="BE91" s="198"/>
      <c r="BF91" s="198"/>
    </row>
    <row r="92" spans="1:58" s="199" customFormat="1" ht="42.75" x14ac:dyDescent="0.2">
      <c r="A92" s="184"/>
      <c r="B92" s="211"/>
      <c r="C92" s="211"/>
      <c r="D92" s="211"/>
      <c r="E92" s="206" t="s">
        <v>360</v>
      </c>
      <c r="F92" s="232" t="s">
        <v>917</v>
      </c>
      <c r="G92" s="237">
        <v>0.3</v>
      </c>
      <c r="H92" s="232" t="s">
        <v>918</v>
      </c>
      <c r="I92" s="206" t="s">
        <v>919</v>
      </c>
      <c r="J92" s="232" t="s">
        <v>902</v>
      </c>
      <c r="K92" s="326" t="s">
        <v>621</v>
      </c>
      <c r="L92" s="103" t="s">
        <v>318</v>
      </c>
      <c r="M92" s="103" t="s">
        <v>319</v>
      </c>
      <c r="N92" s="214">
        <v>368080.92090000003</v>
      </c>
      <c r="O92" s="224"/>
      <c r="P92" s="211"/>
      <c r="Q92" s="208">
        <v>41</v>
      </c>
      <c r="R92" s="208">
        <v>111</v>
      </c>
      <c r="S92" s="189"/>
      <c r="T92" s="189"/>
      <c r="U92" s="198"/>
      <c r="V92" s="198"/>
      <c r="W92" s="198"/>
      <c r="X92" s="198"/>
      <c r="Y92" s="198"/>
      <c r="Z92" s="198"/>
      <c r="AA92" s="198"/>
      <c r="AB92" s="198"/>
      <c r="AC92" s="198"/>
      <c r="AD92" s="198"/>
      <c r="AE92" s="198"/>
      <c r="AF92" s="198"/>
      <c r="AG92" s="198"/>
      <c r="AH92" s="198"/>
      <c r="AI92" s="198"/>
      <c r="AJ92" s="198"/>
      <c r="AK92" s="198"/>
      <c r="AL92" s="198"/>
      <c r="AM92" s="198"/>
      <c r="AN92" s="198"/>
      <c r="AO92" s="198"/>
      <c r="AP92" s="198"/>
      <c r="AQ92" s="198"/>
      <c r="AR92" s="198"/>
      <c r="AS92" s="198"/>
      <c r="AT92" s="198"/>
      <c r="AU92" s="198"/>
      <c r="AV92" s="198"/>
      <c r="AW92" s="198"/>
      <c r="AX92" s="198"/>
      <c r="AY92" s="198"/>
      <c r="AZ92" s="198"/>
      <c r="BA92" s="198"/>
      <c r="BB92" s="198"/>
      <c r="BC92" s="198"/>
      <c r="BD92" s="198"/>
      <c r="BE92" s="198"/>
      <c r="BF92" s="198"/>
    </row>
    <row r="93" spans="1:58" s="199" customFormat="1" ht="42.75" x14ac:dyDescent="0.2">
      <c r="A93" s="184"/>
      <c r="B93" s="211"/>
      <c r="C93" s="211"/>
      <c r="D93" s="211"/>
      <c r="E93" s="206" t="s">
        <v>366</v>
      </c>
      <c r="F93" s="232" t="s">
        <v>920</v>
      </c>
      <c r="G93" s="237">
        <v>0.25</v>
      </c>
      <c r="H93" s="232" t="s">
        <v>921</v>
      </c>
      <c r="I93" s="232" t="s">
        <v>922</v>
      </c>
      <c r="J93" s="232" t="s">
        <v>902</v>
      </c>
      <c r="K93" s="326" t="s">
        <v>621</v>
      </c>
      <c r="L93" s="103" t="s">
        <v>318</v>
      </c>
      <c r="M93" s="103" t="s">
        <v>319</v>
      </c>
      <c r="N93" s="214">
        <v>306734.10075000004</v>
      </c>
      <c r="O93" s="224"/>
      <c r="P93" s="211"/>
      <c r="Q93" s="208">
        <v>41</v>
      </c>
      <c r="R93" s="208">
        <v>111</v>
      </c>
      <c r="S93" s="189"/>
      <c r="T93" s="189"/>
      <c r="U93" s="198"/>
      <c r="V93" s="198"/>
      <c r="W93" s="198"/>
      <c r="X93" s="198"/>
      <c r="Y93" s="198"/>
      <c r="Z93" s="198"/>
      <c r="AA93" s="198"/>
      <c r="AB93" s="198"/>
      <c r="AC93" s="198"/>
      <c r="AD93" s="198"/>
      <c r="AE93" s="198"/>
      <c r="AF93" s="198"/>
      <c r="AG93" s="198"/>
      <c r="AH93" s="198"/>
      <c r="AI93" s="198"/>
      <c r="AJ93" s="198"/>
      <c r="AK93" s="198"/>
      <c r="AL93" s="198"/>
      <c r="AM93" s="198"/>
      <c r="AN93" s="198"/>
      <c r="AO93" s="198"/>
      <c r="AP93" s="198"/>
      <c r="AQ93" s="198"/>
      <c r="AR93" s="198"/>
      <c r="AS93" s="198"/>
      <c r="AT93" s="198"/>
      <c r="AU93" s="198"/>
      <c r="AV93" s="198"/>
      <c r="AW93" s="198"/>
      <c r="AX93" s="198"/>
      <c r="AY93" s="198"/>
      <c r="AZ93" s="198"/>
      <c r="BA93" s="198"/>
      <c r="BB93" s="198"/>
      <c r="BC93" s="198"/>
      <c r="BD93" s="198"/>
      <c r="BE93" s="198"/>
      <c r="BF93" s="198"/>
    </row>
    <row r="94" spans="1:58" s="199" customFormat="1" ht="42.75" x14ac:dyDescent="0.2">
      <c r="A94" s="184"/>
      <c r="B94" s="211"/>
      <c r="C94" s="211"/>
      <c r="D94" s="211"/>
      <c r="E94" s="206" t="s">
        <v>370</v>
      </c>
      <c r="F94" s="232" t="s">
        <v>923</v>
      </c>
      <c r="G94" s="237">
        <v>0.25</v>
      </c>
      <c r="H94" s="232" t="s">
        <v>924</v>
      </c>
      <c r="I94" s="206" t="s">
        <v>925</v>
      </c>
      <c r="J94" s="232" t="s">
        <v>902</v>
      </c>
      <c r="K94" s="326" t="s">
        <v>621</v>
      </c>
      <c r="L94" s="103" t="s">
        <v>318</v>
      </c>
      <c r="M94" s="103" t="s">
        <v>319</v>
      </c>
      <c r="N94" s="214">
        <v>306734.10075000004</v>
      </c>
      <c r="O94" s="224"/>
      <c r="P94" s="211"/>
      <c r="Q94" s="208">
        <v>41</v>
      </c>
      <c r="R94" s="208">
        <v>111</v>
      </c>
      <c r="S94" s="189"/>
      <c r="T94" s="189"/>
      <c r="U94" s="198"/>
      <c r="V94" s="198"/>
      <c r="W94" s="198"/>
      <c r="X94" s="198"/>
      <c r="Y94" s="198"/>
      <c r="Z94" s="198"/>
      <c r="AA94" s="198"/>
      <c r="AB94" s="198"/>
      <c r="AC94" s="198"/>
      <c r="AD94" s="198"/>
      <c r="AE94" s="198"/>
      <c r="AF94" s="198"/>
      <c r="AG94" s="198"/>
      <c r="AH94" s="198"/>
      <c r="AI94" s="198"/>
      <c r="AJ94" s="198"/>
      <c r="AK94" s="198"/>
      <c r="AL94" s="198"/>
      <c r="AM94" s="198"/>
      <c r="AN94" s="198"/>
      <c r="AO94" s="198"/>
      <c r="AP94" s="198"/>
      <c r="AQ94" s="198"/>
      <c r="AR94" s="198"/>
      <c r="AS94" s="198"/>
      <c r="AT94" s="198"/>
      <c r="AU94" s="198"/>
      <c r="AV94" s="198"/>
      <c r="AW94" s="198"/>
      <c r="AX94" s="198"/>
      <c r="AY94" s="198"/>
      <c r="AZ94" s="198"/>
      <c r="BA94" s="198"/>
      <c r="BB94" s="198"/>
      <c r="BC94" s="198"/>
      <c r="BD94" s="198"/>
      <c r="BE94" s="198"/>
      <c r="BF94" s="198"/>
    </row>
    <row r="95" spans="1:58" s="199" customFormat="1" ht="75" x14ac:dyDescent="0.2">
      <c r="A95" s="184"/>
      <c r="B95" s="203" t="s">
        <v>333</v>
      </c>
      <c r="C95" s="203" t="s">
        <v>627</v>
      </c>
      <c r="D95" s="203">
        <v>12</v>
      </c>
      <c r="E95" s="203"/>
      <c r="F95" s="203" t="s">
        <v>926</v>
      </c>
      <c r="G95" s="204">
        <f>SUM(G96:G98)</f>
        <v>1</v>
      </c>
      <c r="H95" s="203" t="s">
        <v>927</v>
      </c>
      <c r="I95" s="203" t="s">
        <v>928</v>
      </c>
      <c r="J95" s="203" t="s">
        <v>620</v>
      </c>
      <c r="K95" s="203" t="s">
        <v>621</v>
      </c>
      <c r="L95" s="203" t="s">
        <v>318</v>
      </c>
      <c r="M95" s="203" t="s">
        <v>319</v>
      </c>
      <c r="N95" s="205">
        <v>525829.8870000001</v>
      </c>
      <c r="O95" s="212"/>
      <c r="P95" s="212"/>
      <c r="Q95" s="203">
        <v>41</v>
      </c>
      <c r="R95" s="203">
        <v>111</v>
      </c>
      <c r="S95" s="189"/>
      <c r="T95" s="189"/>
      <c r="U95" s="198"/>
      <c r="V95" s="198"/>
      <c r="W95" s="198"/>
      <c r="X95" s="198"/>
      <c r="Y95" s="198"/>
      <c r="Z95" s="198"/>
      <c r="AA95" s="198"/>
      <c r="AB95" s="198"/>
      <c r="AC95" s="198"/>
      <c r="AD95" s="198"/>
      <c r="AE95" s="198"/>
      <c r="AF95" s="198"/>
      <c r="AG95" s="198"/>
      <c r="AH95" s="198"/>
      <c r="AI95" s="198"/>
      <c r="AJ95" s="198"/>
      <c r="AK95" s="198"/>
      <c r="AL95" s="198"/>
      <c r="AM95" s="198"/>
      <c r="AN95" s="198"/>
      <c r="AO95" s="198"/>
      <c r="AP95" s="198"/>
      <c r="AQ95" s="198"/>
      <c r="AR95" s="198"/>
      <c r="AS95" s="198"/>
      <c r="AT95" s="198"/>
      <c r="AU95" s="198"/>
      <c r="AV95" s="198"/>
      <c r="AW95" s="198"/>
      <c r="AX95" s="198"/>
      <c r="AY95" s="198"/>
      <c r="AZ95" s="198"/>
      <c r="BA95" s="198"/>
      <c r="BB95" s="198"/>
      <c r="BC95" s="198"/>
      <c r="BD95" s="198"/>
      <c r="BE95" s="198"/>
      <c r="BF95" s="198"/>
    </row>
    <row r="96" spans="1:58" s="199" customFormat="1" ht="28.5" x14ac:dyDescent="0.2">
      <c r="A96" s="184"/>
      <c r="B96" s="211"/>
      <c r="C96" s="211"/>
      <c r="D96" s="211"/>
      <c r="E96" s="206" t="s">
        <v>326</v>
      </c>
      <c r="F96" s="206" t="s">
        <v>929</v>
      </c>
      <c r="G96" s="237">
        <v>0.4</v>
      </c>
      <c r="H96" s="206" t="s">
        <v>930</v>
      </c>
      <c r="I96" s="206" t="s">
        <v>1174</v>
      </c>
      <c r="J96" s="206" t="s">
        <v>1189</v>
      </c>
      <c r="K96" s="326" t="s">
        <v>621</v>
      </c>
      <c r="L96" s="103" t="s">
        <v>318</v>
      </c>
      <c r="M96" s="103" t="s">
        <v>319</v>
      </c>
      <c r="N96" s="214">
        <f>N95*G96</f>
        <v>210331.95480000007</v>
      </c>
      <c r="O96" s="241"/>
      <c r="P96" s="211"/>
      <c r="Q96" s="208">
        <v>41</v>
      </c>
      <c r="R96" s="208">
        <v>111</v>
      </c>
      <c r="S96" s="189"/>
      <c r="T96" s="189"/>
      <c r="U96" s="198"/>
      <c r="V96" s="198"/>
      <c r="W96" s="198"/>
      <c r="X96" s="198"/>
      <c r="Y96" s="198"/>
      <c r="Z96" s="198"/>
      <c r="AA96" s="198"/>
      <c r="AB96" s="198"/>
      <c r="AC96" s="198"/>
      <c r="AD96" s="198"/>
      <c r="AE96" s="198"/>
      <c r="AF96" s="198"/>
      <c r="AG96" s="198"/>
      <c r="AH96" s="198"/>
      <c r="AI96" s="198"/>
      <c r="AJ96" s="198"/>
      <c r="AK96" s="198"/>
      <c r="AL96" s="198"/>
      <c r="AM96" s="198"/>
      <c r="AN96" s="198"/>
      <c r="AO96" s="198"/>
      <c r="AP96" s="198"/>
      <c r="AQ96" s="198"/>
      <c r="AR96" s="198"/>
      <c r="AS96" s="198"/>
      <c r="AT96" s="198"/>
      <c r="AU96" s="198"/>
      <c r="AV96" s="198"/>
      <c r="AW96" s="198"/>
      <c r="AX96" s="198"/>
      <c r="AY96" s="198"/>
      <c r="AZ96" s="198"/>
      <c r="BA96" s="198"/>
      <c r="BB96" s="198"/>
      <c r="BC96" s="198"/>
      <c r="BD96" s="198"/>
      <c r="BE96" s="198"/>
      <c r="BF96" s="198"/>
    </row>
    <row r="97" spans="1:58" s="199" customFormat="1" ht="28.5" x14ac:dyDescent="0.2">
      <c r="A97" s="184"/>
      <c r="B97" s="211"/>
      <c r="C97" s="211"/>
      <c r="D97" s="211"/>
      <c r="E97" s="206" t="s">
        <v>353</v>
      </c>
      <c r="F97" s="206" t="s">
        <v>931</v>
      </c>
      <c r="G97" s="237">
        <v>0.3</v>
      </c>
      <c r="H97" s="206" t="s">
        <v>932</v>
      </c>
      <c r="I97" s="206" t="s">
        <v>1175</v>
      </c>
      <c r="J97" s="206" t="s">
        <v>1190</v>
      </c>
      <c r="K97" s="326" t="s">
        <v>621</v>
      </c>
      <c r="L97" s="103" t="s">
        <v>318</v>
      </c>
      <c r="M97" s="103" t="s">
        <v>319</v>
      </c>
      <c r="N97" s="214">
        <f>N95*G97</f>
        <v>157748.96610000002</v>
      </c>
      <c r="O97" s="211"/>
      <c r="P97" s="211"/>
      <c r="Q97" s="208">
        <v>41</v>
      </c>
      <c r="R97" s="208">
        <v>111</v>
      </c>
      <c r="S97" s="189"/>
      <c r="T97" s="189"/>
      <c r="U97" s="198"/>
      <c r="V97" s="198"/>
      <c r="W97" s="198"/>
      <c r="X97" s="198"/>
      <c r="Y97" s="198"/>
      <c r="Z97" s="198"/>
      <c r="AA97" s="198"/>
      <c r="AB97" s="198"/>
      <c r="AC97" s="198"/>
      <c r="AD97" s="198"/>
      <c r="AE97" s="198"/>
      <c r="AF97" s="198"/>
      <c r="AG97" s="198"/>
      <c r="AH97" s="198"/>
      <c r="AI97" s="198"/>
      <c r="AJ97" s="198"/>
      <c r="AK97" s="198"/>
      <c r="AL97" s="198"/>
      <c r="AM97" s="198"/>
      <c r="AN97" s="198"/>
      <c r="AO97" s="198"/>
      <c r="AP97" s="198"/>
      <c r="AQ97" s="198"/>
      <c r="AR97" s="198"/>
      <c r="AS97" s="198"/>
      <c r="AT97" s="198"/>
      <c r="AU97" s="198"/>
      <c r="AV97" s="198"/>
      <c r="AW97" s="198"/>
      <c r="AX97" s="198"/>
      <c r="AY97" s="198"/>
      <c r="AZ97" s="198"/>
      <c r="BA97" s="198"/>
      <c r="BB97" s="198"/>
      <c r="BC97" s="198"/>
      <c r="BD97" s="198"/>
      <c r="BE97" s="198"/>
      <c r="BF97" s="198"/>
    </row>
    <row r="98" spans="1:58" s="199" customFormat="1" ht="42.75" x14ac:dyDescent="0.2">
      <c r="A98" s="184"/>
      <c r="B98" s="211"/>
      <c r="C98" s="211"/>
      <c r="D98" s="211"/>
      <c r="E98" s="206" t="s">
        <v>360</v>
      </c>
      <c r="F98" s="206" t="s">
        <v>933</v>
      </c>
      <c r="G98" s="237">
        <v>0.3</v>
      </c>
      <c r="H98" s="206" t="s">
        <v>934</v>
      </c>
      <c r="I98" s="206" t="s">
        <v>935</v>
      </c>
      <c r="J98" s="206" t="s">
        <v>1191</v>
      </c>
      <c r="K98" s="326" t="s">
        <v>621</v>
      </c>
      <c r="L98" s="103" t="s">
        <v>318</v>
      </c>
      <c r="M98" s="103" t="s">
        <v>319</v>
      </c>
      <c r="N98" s="214">
        <f>N95*G98</f>
        <v>157748.96610000002</v>
      </c>
      <c r="O98" s="211"/>
      <c r="P98" s="211"/>
      <c r="Q98" s="208">
        <v>41</v>
      </c>
      <c r="R98" s="208">
        <v>111</v>
      </c>
      <c r="S98" s="189"/>
      <c r="T98" s="189"/>
      <c r="U98" s="198"/>
      <c r="V98" s="198"/>
      <c r="W98" s="198"/>
      <c r="X98" s="198"/>
      <c r="Y98" s="198"/>
      <c r="Z98" s="198"/>
      <c r="AA98" s="198"/>
      <c r="AB98" s="198"/>
      <c r="AC98" s="198"/>
      <c r="AD98" s="198"/>
      <c r="AE98" s="198"/>
      <c r="AF98" s="198"/>
      <c r="AG98" s="198"/>
      <c r="AH98" s="198"/>
      <c r="AI98" s="198"/>
      <c r="AJ98" s="198"/>
      <c r="AK98" s="198"/>
      <c r="AL98" s="198"/>
      <c r="AM98" s="198"/>
      <c r="AN98" s="198"/>
      <c r="AO98" s="198"/>
      <c r="AP98" s="198"/>
      <c r="AQ98" s="198"/>
      <c r="AR98" s="198"/>
      <c r="AS98" s="198"/>
      <c r="AT98" s="198"/>
      <c r="AU98" s="198"/>
      <c r="AV98" s="198"/>
      <c r="AW98" s="198"/>
      <c r="AX98" s="198"/>
      <c r="AY98" s="198"/>
      <c r="AZ98" s="198"/>
      <c r="BA98" s="198"/>
      <c r="BB98" s="198"/>
      <c r="BC98" s="198"/>
      <c r="BD98" s="198"/>
      <c r="BE98" s="198"/>
      <c r="BF98" s="198"/>
    </row>
    <row r="99" spans="1:58" s="199" customFormat="1" ht="60" x14ac:dyDescent="0.2">
      <c r="A99" s="184"/>
      <c r="B99" s="203" t="s">
        <v>333</v>
      </c>
      <c r="C99" s="203" t="s">
        <v>628</v>
      </c>
      <c r="D99" s="203">
        <v>13</v>
      </c>
      <c r="E99" s="242"/>
      <c r="F99" s="203" t="s">
        <v>936</v>
      </c>
      <c r="G99" s="204">
        <f>SUM(G100:G101)</f>
        <v>1</v>
      </c>
      <c r="H99" s="203" t="s">
        <v>631</v>
      </c>
      <c r="I99" s="203" t="s">
        <v>937</v>
      </c>
      <c r="J99" s="203" t="s">
        <v>1192</v>
      </c>
      <c r="K99" s="203" t="s">
        <v>621</v>
      </c>
      <c r="L99" s="203" t="s">
        <v>318</v>
      </c>
      <c r="M99" s="203" t="s">
        <v>319</v>
      </c>
      <c r="N99" s="205">
        <v>525829.8870000001</v>
      </c>
      <c r="O99" s="212"/>
      <c r="P99" s="212"/>
      <c r="Q99" s="203">
        <v>41</v>
      </c>
      <c r="R99" s="203">
        <v>111</v>
      </c>
      <c r="S99" s="189"/>
      <c r="T99" s="189"/>
      <c r="U99" s="198"/>
      <c r="V99" s="198"/>
      <c r="W99" s="198"/>
      <c r="X99" s="198"/>
      <c r="Y99" s="198"/>
      <c r="Z99" s="198"/>
      <c r="AA99" s="198"/>
      <c r="AB99" s="198"/>
      <c r="AC99" s="198"/>
      <c r="AD99" s="198"/>
      <c r="AE99" s="198"/>
      <c r="AF99" s="198"/>
      <c r="AG99" s="198"/>
      <c r="AH99" s="198"/>
      <c r="AI99" s="198"/>
      <c r="AJ99" s="198"/>
      <c r="AK99" s="198"/>
      <c r="AL99" s="198"/>
      <c r="AM99" s="198"/>
      <c r="AN99" s="198"/>
      <c r="AO99" s="198"/>
      <c r="AP99" s="198"/>
      <c r="AQ99" s="198"/>
      <c r="AR99" s="198"/>
      <c r="AS99" s="198"/>
      <c r="AT99" s="198"/>
      <c r="AU99" s="198"/>
      <c r="AV99" s="198"/>
      <c r="AW99" s="198"/>
      <c r="AX99" s="198"/>
      <c r="AY99" s="198"/>
      <c r="AZ99" s="198"/>
      <c r="BA99" s="198"/>
      <c r="BB99" s="198"/>
      <c r="BC99" s="198"/>
      <c r="BD99" s="198"/>
      <c r="BE99" s="198"/>
      <c r="BF99" s="198"/>
    </row>
    <row r="100" spans="1:58" s="199" customFormat="1" ht="42.75" x14ac:dyDescent="0.2">
      <c r="A100" s="184"/>
      <c r="B100" s="211"/>
      <c r="C100" s="211"/>
      <c r="D100" s="211"/>
      <c r="E100" s="206" t="s">
        <v>326</v>
      </c>
      <c r="F100" s="206" t="s">
        <v>938</v>
      </c>
      <c r="G100" s="237">
        <v>0.5</v>
      </c>
      <c r="H100" s="243" t="s">
        <v>939</v>
      </c>
      <c r="I100" s="146" t="s">
        <v>937</v>
      </c>
      <c r="J100" s="243" t="s">
        <v>940</v>
      </c>
      <c r="K100" s="326" t="s">
        <v>621</v>
      </c>
      <c r="L100" s="103" t="s">
        <v>318</v>
      </c>
      <c r="M100" s="103" t="s">
        <v>319</v>
      </c>
      <c r="N100" s="214">
        <f>N99*G100</f>
        <v>262914.94350000005</v>
      </c>
      <c r="O100" s="211"/>
      <c r="P100" s="211"/>
      <c r="Q100" s="208">
        <v>41</v>
      </c>
      <c r="R100" s="208">
        <v>111</v>
      </c>
      <c r="S100" s="189"/>
      <c r="T100" s="189"/>
      <c r="U100" s="198"/>
      <c r="V100" s="198"/>
      <c r="W100" s="198"/>
      <c r="X100" s="198"/>
      <c r="Y100" s="198"/>
      <c r="Z100" s="198"/>
      <c r="AA100" s="198"/>
      <c r="AB100" s="198"/>
      <c r="AC100" s="198"/>
      <c r="AD100" s="198"/>
      <c r="AE100" s="198"/>
      <c r="AF100" s="198"/>
      <c r="AG100" s="198"/>
      <c r="AH100" s="198"/>
      <c r="AI100" s="198"/>
      <c r="AJ100" s="198"/>
      <c r="AK100" s="198"/>
      <c r="AL100" s="198"/>
      <c r="AM100" s="198"/>
      <c r="AN100" s="198"/>
      <c r="AO100" s="198"/>
      <c r="AP100" s="198"/>
      <c r="AQ100" s="198"/>
      <c r="AR100" s="198"/>
      <c r="AS100" s="198"/>
      <c r="AT100" s="198"/>
      <c r="AU100" s="198"/>
      <c r="AV100" s="198"/>
      <c r="AW100" s="198"/>
      <c r="AX100" s="198"/>
      <c r="AY100" s="198"/>
      <c r="AZ100" s="198"/>
      <c r="BA100" s="198"/>
      <c r="BB100" s="198"/>
      <c r="BC100" s="198"/>
      <c r="BD100" s="198"/>
      <c r="BE100" s="198"/>
      <c r="BF100" s="198"/>
    </row>
    <row r="101" spans="1:58" s="199" customFormat="1" ht="42.75" x14ac:dyDescent="0.2">
      <c r="A101" s="184"/>
      <c r="B101" s="211"/>
      <c r="C101" s="211"/>
      <c r="D101" s="211"/>
      <c r="E101" s="206" t="s">
        <v>353</v>
      </c>
      <c r="F101" s="327" t="s">
        <v>941</v>
      </c>
      <c r="G101" s="237">
        <v>0.5</v>
      </c>
      <c r="H101" s="206" t="s">
        <v>942</v>
      </c>
      <c r="I101" s="206" t="s">
        <v>943</v>
      </c>
      <c r="J101" s="243" t="s">
        <v>944</v>
      </c>
      <c r="K101" s="326" t="s">
        <v>621</v>
      </c>
      <c r="L101" s="103" t="s">
        <v>318</v>
      </c>
      <c r="M101" s="103" t="s">
        <v>319</v>
      </c>
      <c r="N101" s="214">
        <f>N99*G101</f>
        <v>262914.94350000005</v>
      </c>
      <c r="O101" s="211"/>
      <c r="P101" s="211"/>
      <c r="Q101" s="208">
        <v>41</v>
      </c>
      <c r="R101" s="208">
        <v>111</v>
      </c>
      <c r="S101" s="189"/>
      <c r="T101" s="189"/>
      <c r="U101" s="198"/>
      <c r="V101" s="198"/>
      <c r="W101" s="198"/>
      <c r="X101" s="198"/>
      <c r="Y101" s="198"/>
      <c r="Z101" s="198"/>
      <c r="AA101" s="198"/>
      <c r="AB101" s="198"/>
      <c r="AC101" s="198"/>
      <c r="AD101" s="198"/>
      <c r="AE101" s="198"/>
      <c r="AF101" s="198"/>
      <c r="AG101" s="198"/>
      <c r="AH101" s="198"/>
      <c r="AI101" s="198"/>
      <c r="AJ101" s="198"/>
      <c r="AK101" s="198"/>
      <c r="AL101" s="198"/>
      <c r="AM101" s="198"/>
      <c r="AN101" s="198"/>
      <c r="AO101" s="198"/>
      <c r="AP101" s="198"/>
      <c r="AQ101" s="198"/>
      <c r="AR101" s="198"/>
      <c r="AS101" s="198"/>
      <c r="AT101" s="198"/>
      <c r="AU101" s="198"/>
      <c r="AV101" s="198"/>
      <c r="AW101" s="198"/>
      <c r="AX101" s="198"/>
      <c r="AY101" s="198"/>
      <c r="AZ101" s="198"/>
      <c r="BA101" s="198"/>
      <c r="BB101" s="198"/>
      <c r="BC101" s="198"/>
      <c r="BD101" s="198"/>
      <c r="BE101" s="198"/>
      <c r="BF101" s="198"/>
    </row>
    <row r="102" spans="1:58" s="199" customFormat="1" ht="120" x14ac:dyDescent="0.2">
      <c r="A102" s="184"/>
      <c r="B102" s="203" t="s">
        <v>333</v>
      </c>
      <c r="C102" s="203" t="s">
        <v>629</v>
      </c>
      <c r="D102" s="203">
        <v>14</v>
      </c>
      <c r="E102" s="203"/>
      <c r="F102" s="203" t="s">
        <v>635</v>
      </c>
      <c r="G102" s="204">
        <f>SUM(G103:G106)</f>
        <v>1</v>
      </c>
      <c r="H102" s="203" t="s">
        <v>636</v>
      </c>
      <c r="I102" s="203" t="s">
        <v>638</v>
      </c>
      <c r="J102" s="203" t="s">
        <v>639</v>
      </c>
      <c r="K102" s="203" t="s">
        <v>621</v>
      </c>
      <c r="L102" s="203" t="s">
        <v>318</v>
      </c>
      <c r="M102" s="203" t="s">
        <v>319</v>
      </c>
      <c r="N102" s="205">
        <v>1051659.7740000002</v>
      </c>
      <c r="O102" s="212"/>
      <c r="P102" s="212"/>
      <c r="Q102" s="203">
        <v>41</v>
      </c>
      <c r="R102" s="203">
        <v>111</v>
      </c>
      <c r="S102" s="189"/>
      <c r="T102" s="189"/>
      <c r="U102" s="198"/>
      <c r="V102" s="198"/>
      <c r="W102" s="198"/>
      <c r="X102" s="198"/>
      <c r="Y102" s="198"/>
      <c r="Z102" s="198"/>
      <c r="AA102" s="198"/>
      <c r="AB102" s="198"/>
      <c r="AC102" s="198"/>
      <c r="AD102" s="198"/>
      <c r="AE102" s="198"/>
      <c r="AF102" s="198"/>
      <c r="AG102" s="198"/>
      <c r="AH102" s="198"/>
      <c r="AI102" s="198"/>
      <c r="AJ102" s="198"/>
      <c r="AK102" s="198"/>
      <c r="AL102" s="198"/>
      <c r="AM102" s="198"/>
      <c r="AN102" s="198"/>
      <c r="AO102" s="198"/>
      <c r="AP102" s="198"/>
      <c r="AQ102" s="198"/>
      <c r="AR102" s="198"/>
      <c r="AS102" s="198"/>
      <c r="AT102" s="198"/>
      <c r="AU102" s="198"/>
      <c r="AV102" s="198"/>
      <c r="AW102" s="198"/>
      <c r="AX102" s="198"/>
      <c r="AY102" s="198"/>
      <c r="AZ102" s="198"/>
      <c r="BA102" s="198"/>
      <c r="BB102" s="198"/>
      <c r="BC102" s="198"/>
      <c r="BD102" s="198"/>
      <c r="BE102" s="198"/>
      <c r="BF102" s="198"/>
    </row>
    <row r="103" spans="1:58" s="199" customFormat="1" ht="42.75" x14ac:dyDescent="0.2">
      <c r="A103" s="184"/>
      <c r="B103" s="211"/>
      <c r="C103" s="211"/>
      <c r="D103" s="211"/>
      <c r="E103" s="206" t="s">
        <v>326</v>
      </c>
      <c r="F103" s="232" t="s">
        <v>945</v>
      </c>
      <c r="G103" s="216">
        <v>0.3</v>
      </c>
      <c r="H103" s="232" t="s">
        <v>946</v>
      </c>
      <c r="I103" s="232" t="s">
        <v>947</v>
      </c>
      <c r="J103" s="233" t="s">
        <v>1178</v>
      </c>
      <c r="K103" s="326" t="s">
        <v>621</v>
      </c>
      <c r="L103" s="103" t="s">
        <v>318</v>
      </c>
      <c r="M103" s="103" t="s">
        <v>319</v>
      </c>
      <c r="N103" s="214">
        <v>315497.93220000004</v>
      </c>
      <c r="O103" s="224"/>
      <c r="P103" s="211"/>
      <c r="Q103" s="208">
        <v>41</v>
      </c>
      <c r="R103" s="208">
        <v>111</v>
      </c>
      <c r="S103" s="189"/>
      <c r="T103" s="189"/>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c r="AR103" s="198"/>
      <c r="AS103" s="198"/>
      <c r="AT103" s="198"/>
      <c r="AU103" s="198"/>
      <c r="AV103" s="198"/>
      <c r="AW103" s="198"/>
      <c r="AX103" s="198"/>
      <c r="AY103" s="198"/>
      <c r="AZ103" s="198"/>
      <c r="BA103" s="198"/>
      <c r="BB103" s="198"/>
      <c r="BC103" s="198"/>
      <c r="BD103" s="198"/>
      <c r="BE103" s="198"/>
      <c r="BF103" s="198"/>
    </row>
    <row r="104" spans="1:58" s="199" customFormat="1" ht="42.75" x14ac:dyDescent="0.2">
      <c r="A104" s="184"/>
      <c r="B104" s="211"/>
      <c r="C104" s="211"/>
      <c r="D104" s="211"/>
      <c r="E104" s="206" t="s">
        <v>353</v>
      </c>
      <c r="F104" s="232" t="s">
        <v>1179</v>
      </c>
      <c r="G104" s="237">
        <v>0.25</v>
      </c>
      <c r="H104" s="232" t="s">
        <v>948</v>
      </c>
      <c r="I104" s="232" t="s">
        <v>949</v>
      </c>
      <c r="J104" s="232" t="s">
        <v>950</v>
      </c>
      <c r="K104" s="326" t="s">
        <v>621</v>
      </c>
      <c r="L104" s="103" t="s">
        <v>318</v>
      </c>
      <c r="M104" s="103" t="s">
        <v>319</v>
      </c>
      <c r="N104" s="214">
        <v>262914.94350000005</v>
      </c>
      <c r="O104" s="224"/>
      <c r="P104" s="211"/>
      <c r="Q104" s="208">
        <v>41</v>
      </c>
      <c r="R104" s="208">
        <v>111</v>
      </c>
      <c r="S104" s="189"/>
      <c r="T104" s="189"/>
      <c r="U104" s="198"/>
      <c r="V104" s="198"/>
      <c r="W104" s="198"/>
      <c r="X104" s="198"/>
      <c r="Y104" s="198"/>
      <c r="Z104" s="198"/>
      <c r="AA104" s="198"/>
      <c r="AB104" s="198"/>
      <c r="AC104" s="198"/>
      <c r="AD104" s="198"/>
      <c r="AE104" s="198"/>
      <c r="AF104" s="198"/>
      <c r="AG104" s="198"/>
      <c r="AH104" s="198"/>
      <c r="AI104" s="198"/>
      <c r="AJ104" s="198"/>
      <c r="AK104" s="198"/>
      <c r="AL104" s="198"/>
      <c r="AM104" s="198"/>
      <c r="AN104" s="198"/>
      <c r="AO104" s="198"/>
      <c r="AP104" s="198"/>
      <c r="AQ104" s="198"/>
      <c r="AR104" s="198"/>
      <c r="AS104" s="198"/>
      <c r="AT104" s="198"/>
      <c r="AU104" s="198"/>
      <c r="AV104" s="198"/>
      <c r="AW104" s="198"/>
      <c r="AX104" s="198"/>
      <c r="AY104" s="198"/>
      <c r="AZ104" s="198"/>
      <c r="BA104" s="198"/>
      <c r="BB104" s="198"/>
      <c r="BC104" s="198"/>
      <c r="BD104" s="198"/>
      <c r="BE104" s="198"/>
      <c r="BF104" s="198"/>
    </row>
    <row r="105" spans="1:58" s="199" customFormat="1" ht="57" x14ac:dyDescent="0.2">
      <c r="A105" s="184"/>
      <c r="B105" s="211"/>
      <c r="C105" s="211"/>
      <c r="D105" s="211"/>
      <c r="E105" s="206" t="s">
        <v>360</v>
      </c>
      <c r="F105" s="232" t="s">
        <v>951</v>
      </c>
      <c r="G105" s="237">
        <v>0.2</v>
      </c>
      <c r="H105" s="232" t="s">
        <v>952</v>
      </c>
      <c r="I105" s="232" t="s">
        <v>953</v>
      </c>
      <c r="J105" s="232" t="s">
        <v>954</v>
      </c>
      <c r="K105" s="326" t="s">
        <v>621</v>
      </c>
      <c r="L105" s="103" t="s">
        <v>318</v>
      </c>
      <c r="M105" s="103" t="s">
        <v>319</v>
      </c>
      <c r="N105" s="214">
        <v>210331.95480000007</v>
      </c>
      <c r="O105" s="224"/>
      <c r="P105" s="211"/>
      <c r="Q105" s="208">
        <v>41</v>
      </c>
      <c r="R105" s="208">
        <v>111</v>
      </c>
      <c r="S105" s="189"/>
      <c r="T105" s="189"/>
      <c r="U105" s="198"/>
      <c r="V105" s="198"/>
      <c r="W105" s="198"/>
      <c r="X105" s="198"/>
      <c r="Y105" s="198"/>
      <c r="Z105" s="198"/>
      <c r="AA105" s="198"/>
      <c r="AB105" s="198"/>
      <c r="AC105" s="198"/>
      <c r="AD105" s="198"/>
      <c r="AE105" s="198"/>
      <c r="AF105" s="198"/>
      <c r="AG105" s="198"/>
      <c r="AH105" s="198"/>
      <c r="AI105" s="198"/>
      <c r="AJ105" s="198"/>
      <c r="AK105" s="198"/>
      <c r="AL105" s="198"/>
      <c r="AM105" s="198"/>
      <c r="AN105" s="198"/>
      <c r="AO105" s="198"/>
      <c r="AP105" s="198"/>
      <c r="AQ105" s="198"/>
      <c r="AR105" s="198"/>
      <c r="AS105" s="198"/>
      <c r="AT105" s="198"/>
      <c r="AU105" s="198"/>
      <c r="AV105" s="198"/>
      <c r="AW105" s="198"/>
      <c r="AX105" s="198"/>
      <c r="AY105" s="198"/>
      <c r="AZ105" s="198"/>
      <c r="BA105" s="198"/>
      <c r="BB105" s="198"/>
      <c r="BC105" s="198"/>
      <c r="BD105" s="198"/>
      <c r="BE105" s="198"/>
      <c r="BF105" s="198"/>
    </row>
    <row r="106" spans="1:58" s="199" customFormat="1" ht="57" x14ac:dyDescent="0.2">
      <c r="A106" s="184"/>
      <c r="B106" s="211"/>
      <c r="C106" s="211"/>
      <c r="D106" s="211"/>
      <c r="E106" s="206" t="s">
        <v>366</v>
      </c>
      <c r="F106" s="232" t="s">
        <v>955</v>
      </c>
      <c r="G106" s="237">
        <v>0.25</v>
      </c>
      <c r="H106" s="232" t="s">
        <v>956</v>
      </c>
      <c r="I106" s="232" t="s">
        <v>957</v>
      </c>
      <c r="J106" s="244" t="s">
        <v>958</v>
      </c>
      <c r="K106" s="326" t="s">
        <v>621</v>
      </c>
      <c r="L106" s="103" t="s">
        <v>318</v>
      </c>
      <c r="M106" s="103" t="s">
        <v>319</v>
      </c>
      <c r="N106" s="214">
        <v>262914.94350000005</v>
      </c>
      <c r="O106" s="224"/>
      <c r="P106" s="211"/>
      <c r="Q106" s="208">
        <v>41</v>
      </c>
      <c r="R106" s="208">
        <v>111</v>
      </c>
      <c r="S106" s="189"/>
      <c r="T106" s="189"/>
      <c r="U106" s="198"/>
      <c r="V106" s="198"/>
      <c r="W106" s="198"/>
      <c r="X106" s="198"/>
      <c r="Y106" s="198"/>
      <c r="Z106" s="198"/>
      <c r="AA106" s="198"/>
      <c r="AB106" s="198"/>
      <c r="AC106" s="198"/>
      <c r="AD106" s="198"/>
      <c r="AE106" s="198"/>
      <c r="AF106" s="198"/>
      <c r="AG106" s="198"/>
      <c r="AH106" s="198"/>
      <c r="AI106" s="198"/>
      <c r="AJ106" s="198"/>
      <c r="AK106" s="198"/>
      <c r="AL106" s="198"/>
      <c r="AM106" s="198"/>
      <c r="AN106" s="198"/>
      <c r="AO106" s="198"/>
      <c r="AP106" s="198"/>
      <c r="AQ106" s="198"/>
      <c r="AR106" s="198"/>
      <c r="AS106" s="198"/>
      <c r="AT106" s="198"/>
      <c r="AU106" s="198"/>
      <c r="AV106" s="198"/>
      <c r="AW106" s="198"/>
      <c r="AX106" s="198"/>
      <c r="AY106" s="198"/>
      <c r="AZ106" s="198"/>
      <c r="BA106" s="198"/>
      <c r="BB106" s="198"/>
      <c r="BC106" s="198"/>
      <c r="BD106" s="198"/>
      <c r="BE106" s="198"/>
      <c r="BF106" s="198"/>
    </row>
    <row r="107" spans="1:58" s="199" customFormat="1" ht="90" x14ac:dyDescent="0.2">
      <c r="A107" s="184"/>
      <c r="B107" s="203" t="s">
        <v>333</v>
      </c>
      <c r="C107" s="203" t="s">
        <v>634</v>
      </c>
      <c r="D107" s="203">
        <v>15</v>
      </c>
      <c r="E107" s="203"/>
      <c r="F107" s="203" t="s">
        <v>959</v>
      </c>
      <c r="G107" s="204">
        <f>SUM(G108:G109)</f>
        <v>1</v>
      </c>
      <c r="H107" s="203" t="s">
        <v>477</v>
      </c>
      <c r="I107" s="203" t="s">
        <v>966</v>
      </c>
      <c r="J107" s="203" t="s">
        <v>960</v>
      </c>
      <c r="K107" s="203" t="s">
        <v>899</v>
      </c>
      <c r="L107" s="203" t="s">
        <v>318</v>
      </c>
      <c r="M107" s="203" t="s">
        <v>352</v>
      </c>
      <c r="N107" s="205">
        <v>1752766.2900000003</v>
      </c>
      <c r="O107" s="212"/>
      <c r="P107" s="212"/>
      <c r="Q107" s="203">
        <v>41</v>
      </c>
      <c r="R107" s="203">
        <v>111</v>
      </c>
      <c r="S107" s="189"/>
      <c r="T107" s="189"/>
      <c r="U107" s="198"/>
      <c r="V107" s="198"/>
      <c r="W107" s="198"/>
      <c r="X107" s="198"/>
      <c r="Y107" s="198"/>
      <c r="Z107" s="198"/>
      <c r="AA107" s="198"/>
      <c r="AB107" s="198"/>
      <c r="AC107" s="198"/>
      <c r="AD107" s="198"/>
      <c r="AE107" s="198"/>
      <c r="AF107" s="198"/>
      <c r="AG107" s="198"/>
      <c r="AH107" s="198"/>
      <c r="AI107" s="198"/>
      <c r="AJ107" s="198"/>
      <c r="AK107" s="198"/>
      <c r="AL107" s="198"/>
      <c r="AM107" s="198"/>
      <c r="AN107" s="198"/>
      <c r="AO107" s="198"/>
      <c r="AP107" s="198"/>
      <c r="AQ107" s="198"/>
      <c r="AR107" s="198"/>
      <c r="AS107" s="198"/>
      <c r="AT107" s="198"/>
      <c r="AU107" s="198"/>
      <c r="AV107" s="198"/>
      <c r="AW107" s="198"/>
      <c r="AX107" s="198"/>
      <c r="AY107" s="198"/>
      <c r="AZ107" s="198"/>
      <c r="BA107" s="198"/>
      <c r="BB107" s="198"/>
      <c r="BC107" s="198"/>
      <c r="BD107" s="198"/>
      <c r="BE107" s="198"/>
      <c r="BF107" s="198"/>
    </row>
    <row r="108" spans="1:58" s="199" customFormat="1" ht="85.5" x14ac:dyDescent="0.2">
      <c r="A108" s="184"/>
      <c r="B108" s="211"/>
      <c r="C108" s="211"/>
      <c r="D108" s="211"/>
      <c r="E108" s="206" t="s">
        <v>326</v>
      </c>
      <c r="F108" s="232" t="s">
        <v>1180</v>
      </c>
      <c r="G108" s="237">
        <v>0.4</v>
      </c>
      <c r="H108" s="232" t="s">
        <v>961</v>
      </c>
      <c r="I108" s="232" t="s">
        <v>962</v>
      </c>
      <c r="J108" s="232" t="s">
        <v>963</v>
      </c>
      <c r="K108" s="244" t="s">
        <v>899</v>
      </c>
      <c r="L108" s="103" t="s">
        <v>318</v>
      </c>
      <c r="M108" s="103" t="s">
        <v>352</v>
      </c>
      <c r="N108" s="214">
        <f>N107*G108</f>
        <v>701106.51600000018</v>
      </c>
      <c r="O108" s="211"/>
      <c r="P108" s="211"/>
      <c r="Q108" s="208">
        <v>41</v>
      </c>
      <c r="R108" s="208">
        <v>111</v>
      </c>
      <c r="S108" s="189"/>
      <c r="T108" s="189"/>
      <c r="U108" s="198"/>
      <c r="V108" s="198"/>
      <c r="W108" s="198"/>
      <c r="X108" s="198"/>
      <c r="Y108" s="198"/>
      <c r="Z108" s="198"/>
      <c r="AA108" s="198"/>
      <c r="AB108" s="198"/>
      <c r="AC108" s="198"/>
      <c r="AD108" s="198"/>
      <c r="AE108" s="198"/>
      <c r="AF108" s="198"/>
      <c r="AG108" s="198"/>
      <c r="AH108" s="198"/>
      <c r="AI108" s="198"/>
      <c r="AJ108" s="198"/>
      <c r="AK108" s="198"/>
      <c r="AL108" s="198"/>
      <c r="AM108" s="198"/>
      <c r="AN108" s="198"/>
      <c r="AO108" s="198"/>
      <c r="AP108" s="198"/>
      <c r="AQ108" s="198"/>
      <c r="AR108" s="198"/>
      <c r="AS108" s="198"/>
      <c r="AT108" s="198"/>
      <c r="AU108" s="198"/>
      <c r="AV108" s="198"/>
      <c r="AW108" s="198"/>
      <c r="AX108" s="198"/>
      <c r="AY108" s="198"/>
      <c r="AZ108" s="198"/>
      <c r="BA108" s="198"/>
      <c r="BB108" s="198"/>
      <c r="BC108" s="198"/>
      <c r="BD108" s="198"/>
      <c r="BE108" s="198"/>
      <c r="BF108" s="198"/>
    </row>
    <row r="109" spans="1:58" s="199" customFormat="1" ht="85.5" x14ac:dyDescent="0.2">
      <c r="A109" s="184"/>
      <c r="B109" s="211"/>
      <c r="C109" s="211"/>
      <c r="D109" s="211"/>
      <c r="E109" s="206" t="s">
        <v>353</v>
      </c>
      <c r="F109" s="232" t="s">
        <v>964</v>
      </c>
      <c r="G109" s="237">
        <v>0.6</v>
      </c>
      <c r="H109" s="232" t="s">
        <v>965</v>
      </c>
      <c r="I109" s="232" t="s">
        <v>966</v>
      </c>
      <c r="J109" s="232" t="s">
        <v>967</v>
      </c>
      <c r="K109" s="244" t="s">
        <v>899</v>
      </c>
      <c r="L109" s="103" t="s">
        <v>318</v>
      </c>
      <c r="M109" s="103" t="s">
        <v>352</v>
      </c>
      <c r="N109" s="214">
        <f>N107*G109</f>
        <v>1051659.7740000002</v>
      </c>
      <c r="O109" s="211"/>
      <c r="P109" s="211"/>
      <c r="Q109" s="208">
        <v>41</v>
      </c>
      <c r="R109" s="208">
        <v>111</v>
      </c>
      <c r="S109" s="189"/>
      <c r="T109" s="189"/>
      <c r="U109" s="198"/>
      <c r="V109" s="198"/>
      <c r="W109" s="198"/>
      <c r="X109" s="198"/>
      <c r="Y109" s="198"/>
      <c r="Z109" s="198"/>
      <c r="AA109" s="198"/>
      <c r="AB109" s="198"/>
      <c r="AC109" s="198"/>
      <c r="AD109" s="198"/>
      <c r="AE109" s="198"/>
      <c r="AF109" s="198"/>
      <c r="AG109" s="198"/>
      <c r="AH109" s="198"/>
      <c r="AI109" s="198"/>
      <c r="AJ109" s="198"/>
      <c r="AK109" s="198"/>
      <c r="AL109" s="198"/>
      <c r="AM109" s="198"/>
      <c r="AN109" s="198"/>
      <c r="AO109" s="198"/>
      <c r="AP109" s="198"/>
      <c r="AQ109" s="198"/>
      <c r="AR109" s="198"/>
      <c r="AS109" s="198"/>
      <c r="AT109" s="198"/>
      <c r="AU109" s="198"/>
      <c r="AV109" s="198"/>
      <c r="AW109" s="198"/>
      <c r="AX109" s="198"/>
      <c r="AY109" s="198"/>
      <c r="AZ109" s="198"/>
      <c r="BA109" s="198"/>
      <c r="BB109" s="198"/>
      <c r="BC109" s="198"/>
      <c r="BD109" s="198"/>
      <c r="BE109" s="198"/>
      <c r="BF109" s="198"/>
    </row>
    <row r="110" spans="1:58" s="199" customFormat="1" ht="90" x14ac:dyDescent="0.2">
      <c r="A110" s="184"/>
      <c r="B110" s="203" t="s">
        <v>333</v>
      </c>
      <c r="C110" s="212" t="s">
        <v>640</v>
      </c>
      <c r="D110" s="212">
        <v>16</v>
      </c>
      <c r="E110" s="203"/>
      <c r="F110" s="203" t="s">
        <v>1188</v>
      </c>
      <c r="G110" s="204">
        <f>SUM(G111:G112)</f>
        <v>1</v>
      </c>
      <c r="H110" s="203" t="s">
        <v>641</v>
      </c>
      <c r="I110" s="203" t="s">
        <v>642</v>
      </c>
      <c r="J110" s="203" t="s">
        <v>1181</v>
      </c>
      <c r="K110" s="203" t="s">
        <v>621</v>
      </c>
      <c r="L110" s="203" t="s">
        <v>318</v>
      </c>
      <c r="M110" s="203" t="s">
        <v>319</v>
      </c>
      <c r="N110" s="205">
        <v>350553.25800000003</v>
      </c>
      <c r="O110" s="212"/>
      <c r="P110" s="212"/>
      <c r="Q110" s="203">
        <v>41</v>
      </c>
      <c r="R110" s="203">
        <v>111</v>
      </c>
      <c r="S110" s="189"/>
      <c r="T110" s="189"/>
      <c r="U110" s="198"/>
      <c r="V110" s="198"/>
      <c r="W110" s="198"/>
      <c r="X110" s="198"/>
      <c r="Y110" s="198"/>
      <c r="Z110" s="198"/>
      <c r="AA110" s="198"/>
      <c r="AB110" s="198"/>
      <c r="AC110" s="198"/>
      <c r="AD110" s="198"/>
      <c r="AE110" s="198"/>
      <c r="AF110" s="198"/>
      <c r="AG110" s="198"/>
      <c r="AH110" s="198"/>
      <c r="AI110" s="198"/>
      <c r="AJ110" s="198"/>
      <c r="AK110" s="198"/>
      <c r="AL110" s="198"/>
      <c r="AM110" s="198"/>
      <c r="AN110" s="198"/>
      <c r="AO110" s="198"/>
      <c r="AP110" s="198"/>
      <c r="AQ110" s="198"/>
      <c r="AR110" s="198"/>
      <c r="AS110" s="198"/>
      <c r="AT110" s="198"/>
      <c r="AU110" s="198"/>
      <c r="AV110" s="198"/>
      <c r="AW110" s="198"/>
      <c r="AX110" s="198"/>
      <c r="AY110" s="198"/>
      <c r="AZ110" s="198"/>
      <c r="BA110" s="198"/>
      <c r="BB110" s="198"/>
      <c r="BC110" s="198"/>
      <c r="BD110" s="198"/>
      <c r="BE110" s="198"/>
      <c r="BF110" s="198"/>
    </row>
    <row r="111" spans="1:58" s="199" customFormat="1" ht="28.5" x14ac:dyDescent="0.2">
      <c r="A111" s="184"/>
      <c r="B111" s="211"/>
      <c r="C111" s="211"/>
      <c r="D111" s="211"/>
      <c r="E111" s="206" t="s">
        <v>326</v>
      </c>
      <c r="F111" s="206" t="s">
        <v>1186</v>
      </c>
      <c r="G111" s="237">
        <v>0.5</v>
      </c>
      <c r="H111" s="232" t="s">
        <v>1183</v>
      </c>
      <c r="I111" s="232" t="s">
        <v>1182</v>
      </c>
      <c r="J111" s="103" t="s">
        <v>1185</v>
      </c>
      <c r="K111" s="326" t="s">
        <v>621</v>
      </c>
      <c r="L111" s="103" t="s">
        <v>318</v>
      </c>
      <c r="M111" s="103" t="s">
        <v>319</v>
      </c>
      <c r="N111" s="214">
        <f>N110*G111</f>
        <v>175276.62900000002</v>
      </c>
      <c r="O111" s="211"/>
      <c r="P111" s="211"/>
      <c r="Q111" s="208">
        <v>41</v>
      </c>
      <c r="R111" s="208">
        <v>111</v>
      </c>
      <c r="S111" s="189"/>
      <c r="T111" s="189"/>
      <c r="U111" s="198"/>
      <c r="V111" s="198"/>
      <c r="W111" s="198"/>
      <c r="X111" s="198"/>
      <c r="Y111" s="198"/>
      <c r="Z111" s="198"/>
      <c r="AA111" s="198"/>
      <c r="AB111" s="198"/>
      <c r="AC111" s="198"/>
      <c r="AD111" s="198"/>
      <c r="AE111" s="198"/>
      <c r="AF111" s="198"/>
      <c r="AG111" s="198"/>
      <c r="AH111" s="198"/>
      <c r="AI111" s="198"/>
      <c r="AJ111" s="198"/>
      <c r="AK111" s="198"/>
      <c r="AL111" s="198"/>
      <c r="AM111" s="198"/>
      <c r="AN111" s="198"/>
      <c r="AO111" s="198"/>
      <c r="AP111" s="198"/>
      <c r="AQ111" s="198"/>
      <c r="AR111" s="198"/>
      <c r="AS111" s="198"/>
      <c r="AT111" s="198"/>
      <c r="AU111" s="198"/>
      <c r="AV111" s="198"/>
      <c r="AW111" s="198"/>
      <c r="AX111" s="198"/>
      <c r="AY111" s="198"/>
      <c r="AZ111" s="198"/>
      <c r="BA111" s="198"/>
      <c r="BB111" s="198"/>
      <c r="BC111" s="198"/>
      <c r="BD111" s="198"/>
      <c r="BE111" s="198"/>
      <c r="BF111" s="198"/>
    </row>
    <row r="112" spans="1:58" s="199" customFormat="1" ht="28.5" x14ac:dyDescent="0.2">
      <c r="A112" s="184"/>
      <c r="B112" s="211"/>
      <c r="C112" s="211"/>
      <c r="D112" s="211"/>
      <c r="E112" s="206" t="s">
        <v>353</v>
      </c>
      <c r="F112" s="206" t="s">
        <v>1187</v>
      </c>
      <c r="G112" s="237">
        <v>0.5</v>
      </c>
      <c r="H112" s="232" t="s">
        <v>1183</v>
      </c>
      <c r="I112" s="232" t="s">
        <v>1184</v>
      </c>
      <c r="J112" s="103" t="s">
        <v>599</v>
      </c>
      <c r="K112" s="326" t="s">
        <v>621</v>
      </c>
      <c r="L112" s="103" t="s">
        <v>318</v>
      </c>
      <c r="M112" s="103" t="s">
        <v>319</v>
      </c>
      <c r="N112" s="214">
        <f>N110*G112</f>
        <v>175276.62900000002</v>
      </c>
      <c r="O112" s="211"/>
      <c r="P112" s="211"/>
      <c r="Q112" s="208">
        <v>41</v>
      </c>
      <c r="R112" s="208">
        <v>111</v>
      </c>
      <c r="S112" s="189"/>
      <c r="T112" s="189"/>
      <c r="U112" s="198"/>
      <c r="V112" s="198"/>
      <c r="W112" s="198"/>
      <c r="X112" s="198"/>
      <c r="Y112" s="198"/>
      <c r="Z112" s="198"/>
      <c r="AA112" s="198"/>
      <c r="AB112" s="198"/>
      <c r="AC112" s="198"/>
      <c r="AD112" s="198"/>
      <c r="AE112" s="198"/>
      <c r="AF112" s="198"/>
      <c r="AG112" s="198"/>
      <c r="AH112" s="198"/>
      <c r="AI112" s="198"/>
      <c r="AJ112" s="198"/>
      <c r="AK112" s="198"/>
      <c r="AL112" s="198"/>
      <c r="AM112" s="198"/>
      <c r="AN112" s="198"/>
      <c r="AO112" s="198"/>
      <c r="AP112" s="198"/>
      <c r="AQ112" s="198"/>
      <c r="AR112" s="198"/>
      <c r="AS112" s="198"/>
      <c r="AT112" s="198"/>
      <c r="AU112" s="198"/>
      <c r="AV112" s="198"/>
      <c r="AW112" s="198"/>
      <c r="AX112" s="198"/>
      <c r="AY112" s="198"/>
      <c r="AZ112" s="198"/>
      <c r="BA112" s="198"/>
      <c r="BB112" s="198"/>
      <c r="BC112" s="198"/>
      <c r="BD112" s="198"/>
      <c r="BE112" s="198"/>
      <c r="BF112" s="198"/>
    </row>
    <row r="113" spans="1:58" s="199" customFormat="1" ht="60" x14ac:dyDescent="0.2">
      <c r="A113" s="184"/>
      <c r="B113" s="212" t="s">
        <v>337</v>
      </c>
      <c r="C113" s="212" t="s">
        <v>341</v>
      </c>
      <c r="D113" s="212">
        <v>1</v>
      </c>
      <c r="E113" s="212"/>
      <c r="F113" s="203" t="s">
        <v>456</v>
      </c>
      <c r="G113" s="204">
        <f>SUM(G114:G115)</f>
        <v>1</v>
      </c>
      <c r="H113" s="212" t="s">
        <v>452</v>
      </c>
      <c r="I113" s="212" t="s">
        <v>495</v>
      </c>
      <c r="J113" s="212" t="s">
        <v>454</v>
      </c>
      <c r="K113" s="212" t="s">
        <v>347</v>
      </c>
      <c r="L113" s="212" t="s">
        <v>318</v>
      </c>
      <c r="M113" s="212" t="s">
        <v>319</v>
      </c>
      <c r="N113" s="213">
        <v>1033094.3399999999</v>
      </c>
      <c r="O113" s="212"/>
      <c r="P113" s="212"/>
      <c r="Q113" s="203" t="s">
        <v>1699</v>
      </c>
      <c r="R113" s="203" t="s">
        <v>1701</v>
      </c>
      <c r="S113" s="189"/>
      <c r="T113" s="189"/>
      <c r="U113" s="198"/>
      <c r="V113" s="198"/>
      <c r="W113" s="198"/>
      <c r="X113" s="198"/>
      <c r="Y113" s="198"/>
      <c r="Z113" s="198"/>
      <c r="AA113" s="198"/>
      <c r="AB113" s="198"/>
      <c r="AC113" s="198"/>
      <c r="AD113" s="198"/>
      <c r="AE113" s="198"/>
      <c r="AF113" s="198"/>
      <c r="AG113" s="198"/>
      <c r="AH113" s="198"/>
      <c r="AI113" s="198"/>
      <c r="AJ113" s="198"/>
      <c r="AK113" s="198"/>
      <c r="AL113" s="198"/>
      <c r="AM113" s="198"/>
      <c r="AN113" s="198"/>
      <c r="AO113" s="198"/>
      <c r="AP113" s="198"/>
      <c r="AQ113" s="198"/>
      <c r="AR113" s="198"/>
      <c r="AS113" s="198"/>
      <c r="AT113" s="198"/>
      <c r="AU113" s="198"/>
      <c r="AV113" s="198"/>
      <c r="AW113" s="198"/>
      <c r="AX113" s="198"/>
      <c r="AY113" s="198"/>
      <c r="AZ113" s="198"/>
      <c r="BA113" s="198"/>
      <c r="BB113" s="198"/>
      <c r="BC113" s="198"/>
      <c r="BD113" s="198"/>
      <c r="BE113" s="198"/>
      <c r="BF113" s="198"/>
    </row>
    <row r="114" spans="1:58" s="199" customFormat="1" ht="28.5" x14ac:dyDescent="0.2">
      <c r="A114" s="184"/>
      <c r="B114" s="211"/>
      <c r="C114" s="211"/>
      <c r="D114" s="211"/>
      <c r="E114" s="206" t="s">
        <v>326</v>
      </c>
      <c r="F114" s="206" t="s">
        <v>496</v>
      </c>
      <c r="G114" s="155">
        <v>0.5</v>
      </c>
      <c r="H114" s="153" t="s">
        <v>452</v>
      </c>
      <c r="I114" s="236" t="s">
        <v>495</v>
      </c>
      <c r="J114" s="103" t="s">
        <v>454</v>
      </c>
      <c r="K114" s="103" t="s">
        <v>347</v>
      </c>
      <c r="L114" s="103" t="s">
        <v>318</v>
      </c>
      <c r="M114" s="103" t="s">
        <v>319</v>
      </c>
      <c r="N114" s="214">
        <f>N113*G114</f>
        <v>516547.16999999993</v>
      </c>
      <c r="O114" s="211"/>
      <c r="P114" s="211"/>
      <c r="Q114" s="208" t="s">
        <v>1699</v>
      </c>
      <c r="R114" s="208" t="s">
        <v>1701</v>
      </c>
      <c r="S114" s="189"/>
      <c r="T114" s="189"/>
      <c r="U114" s="198"/>
      <c r="V114" s="198"/>
      <c r="W114" s="198"/>
      <c r="X114" s="198"/>
      <c r="Y114" s="198"/>
      <c r="Z114" s="198"/>
      <c r="AA114" s="198"/>
      <c r="AB114" s="198"/>
      <c r="AC114" s="198"/>
      <c r="AD114" s="198"/>
      <c r="AE114" s="198"/>
      <c r="AF114" s="198"/>
      <c r="AG114" s="198"/>
      <c r="AH114" s="198"/>
      <c r="AI114" s="198"/>
      <c r="AJ114" s="198"/>
      <c r="AK114" s="198"/>
      <c r="AL114" s="198"/>
      <c r="AM114" s="198"/>
      <c r="AN114" s="198"/>
      <c r="AO114" s="198"/>
      <c r="AP114" s="198"/>
      <c r="AQ114" s="198"/>
      <c r="AR114" s="198"/>
      <c r="AS114" s="198"/>
      <c r="AT114" s="198"/>
      <c r="AU114" s="198"/>
      <c r="AV114" s="198"/>
      <c r="AW114" s="198"/>
      <c r="AX114" s="198"/>
      <c r="AY114" s="198"/>
      <c r="AZ114" s="198"/>
      <c r="BA114" s="198"/>
      <c r="BB114" s="198"/>
      <c r="BC114" s="198"/>
      <c r="BD114" s="198"/>
      <c r="BE114" s="198"/>
      <c r="BF114" s="198"/>
    </row>
    <row r="115" spans="1:58" s="199" customFormat="1" ht="28.5" x14ac:dyDescent="0.2">
      <c r="A115" s="184"/>
      <c r="B115" s="220"/>
      <c r="C115" s="211"/>
      <c r="D115" s="211"/>
      <c r="E115" s="206" t="s">
        <v>353</v>
      </c>
      <c r="F115" s="206" t="s">
        <v>650</v>
      </c>
      <c r="G115" s="155">
        <v>0.5</v>
      </c>
      <c r="H115" s="206" t="s">
        <v>651</v>
      </c>
      <c r="I115" s="206" t="s">
        <v>652</v>
      </c>
      <c r="J115" s="103" t="s">
        <v>653</v>
      </c>
      <c r="K115" s="206" t="s">
        <v>347</v>
      </c>
      <c r="L115" s="103" t="s">
        <v>318</v>
      </c>
      <c r="M115" s="103" t="s">
        <v>319</v>
      </c>
      <c r="N115" s="214">
        <f>N113*G115</f>
        <v>516547.16999999993</v>
      </c>
      <c r="O115" s="211"/>
      <c r="P115" s="211"/>
      <c r="Q115" s="208" t="s">
        <v>1699</v>
      </c>
      <c r="R115" s="208" t="s">
        <v>1701</v>
      </c>
      <c r="S115" s="189"/>
      <c r="T115" s="189"/>
      <c r="U115" s="198"/>
      <c r="V115" s="198"/>
      <c r="W115" s="198"/>
      <c r="X115" s="198"/>
      <c r="Y115" s="198"/>
      <c r="Z115" s="198"/>
      <c r="AA115" s="198"/>
      <c r="AB115" s="198"/>
      <c r="AC115" s="198"/>
      <c r="AD115" s="198"/>
      <c r="AE115" s="198"/>
      <c r="AF115" s="198"/>
      <c r="AG115" s="198"/>
      <c r="AH115" s="198"/>
      <c r="AI115" s="198"/>
      <c r="AJ115" s="198"/>
      <c r="AK115" s="198"/>
      <c r="AL115" s="198"/>
      <c r="AM115" s="198"/>
      <c r="AN115" s="198"/>
      <c r="AO115" s="198"/>
      <c r="AP115" s="198"/>
      <c r="AQ115" s="198"/>
      <c r="AR115" s="198"/>
      <c r="AS115" s="198"/>
      <c r="AT115" s="198"/>
      <c r="AU115" s="198"/>
      <c r="AV115" s="198"/>
      <c r="AW115" s="198"/>
      <c r="AX115" s="198"/>
      <c r="AY115" s="198"/>
      <c r="AZ115" s="198"/>
      <c r="BA115" s="198"/>
      <c r="BB115" s="198"/>
      <c r="BC115" s="198"/>
      <c r="BD115" s="198"/>
      <c r="BE115" s="198"/>
      <c r="BF115" s="198"/>
    </row>
    <row r="116" spans="1:58" s="199" customFormat="1" ht="75" x14ac:dyDescent="0.2">
      <c r="A116" s="184"/>
      <c r="B116" s="212" t="s">
        <v>337</v>
      </c>
      <c r="C116" s="212" t="s">
        <v>342</v>
      </c>
      <c r="D116" s="203">
        <v>2</v>
      </c>
      <c r="E116" s="212"/>
      <c r="F116" s="203" t="s">
        <v>455</v>
      </c>
      <c r="G116" s="204">
        <f>SUM(G117:G122)</f>
        <v>1</v>
      </c>
      <c r="H116" s="212" t="s">
        <v>344</v>
      </c>
      <c r="I116" s="212" t="s">
        <v>1157</v>
      </c>
      <c r="J116" s="212" t="s">
        <v>346</v>
      </c>
      <c r="K116" s="212" t="s">
        <v>347</v>
      </c>
      <c r="L116" s="212" t="s">
        <v>318</v>
      </c>
      <c r="M116" s="212" t="s">
        <v>319</v>
      </c>
      <c r="N116" s="213">
        <v>1377459.12</v>
      </c>
      <c r="O116" s="212"/>
      <c r="P116" s="212"/>
      <c r="Q116" s="203" t="s">
        <v>1699</v>
      </c>
      <c r="R116" s="203" t="s">
        <v>1701</v>
      </c>
      <c r="S116" s="189"/>
      <c r="T116" s="189"/>
      <c r="U116" s="198"/>
      <c r="V116" s="198"/>
      <c r="W116" s="198"/>
      <c r="X116" s="198"/>
      <c r="Y116" s="198"/>
      <c r="Z116" s="198"/>
      <c r="AA116" s="198"/>
      <c r="AB116" s="198"/>
      <c r="AC116" s="198"/>
      <c r="AD116" s="198"/>
      <c r="AE116" s="198"/>
      <c r="AF116" s="198"/>
      <c r="AG116" s="198"/>
      <c r="AH116" s="198"/>
      <c r="AI116" s="198"/>
      <c r="AJ116" s="198"/>
      <c r="AK116" s="198"/>
      <c r="AL116" s="198"/>
      <c r="AM116" s="198"/>
      <c r="AN116" s="198"/>
      <c r="AO116" s="198"/>
      <c r="AP116" s="198"/>
      <c r="AQ116" s="198"/>
      <c r="AR116" s="198"/>
      <c r="AS116" s="198"/>
      <c r="AT116" s="198"/>
      <c r="AU116" s="198"/>
      <c r="AV116" s="198"/>
      <c r="AW116" s="198"/>
      <c r="AX116" s="198"/>
      <c r="AY116" s="198"/>
      <c r="AZ116" s="198"/>
      <c r="BA116" s="198"/>
      <c r="BB116" s="198"/>
      <c r="BC116" s="198"/>
      <c r="BD116" s="198"/>
      <c r="BE116" s="198"/>
      <c r="BF116" s="198"/>
    </row>
    <row r="117" spans="1:58" s="199" customFormat="1" ht="57" x14ac:dyDescent="0.2">
      <c r="A117" s="184"/>
      <c r="B117" s="211"/>
      <c r="C117" s="211"/>
      <c r="D117" s="211"/>
      <c r="E117" s="206" t="s">
        <v>326</v>
      </c>
      <c r="F117" s="206" t="s">
        <v>497</v>
      </c>
      <c r="G117" s="155">
        <v>0.3</v>
      </c>
      <c r="H117" s="206" t="s">
        <v>368</v>
      </c>
      <c r="I117" s="206" t="s">
        <v>498</v>
      </c>
      <c r="J117" s="103" t="s">
        <v>351</v>
      </c>
      <c r="K117" s="103" t="s">
        <v>347</v>
      </c>
      <c r="L117" s="103" t="s">
        <v>318</v>
      </c>
      <c r="M117" s="103" t="s">
        <v>352</v>
      </c>
      <c r="N117" s="214">
        <v>413237.73600000003</v>
      </c>
      <c r="O117" s="245"/>
      <c r="P117" s="211"/>
      <c r="Q117" s="208" t="s">
        <v>1699</v>
      </c>
      <c r="R117" s="208" t="s">
        <v>1701</v>
      </c>
      <c r="S117" s="189"/>
      <c r="T117" s="189"/>
      <c r="U117" s="198"/>
      <c r="V117" s="198"/>
      <c r="W117" s="198"/>
      <c r="X117" s="198"/>
      <c r="Y117" s="198"/>
      <c r="Z117" s="198"/>
      <c r="AA117" s="198"/>
      <c r="AB117" s="198"/>
      <c r="AC117" s="198"/>
      <c r="AD117" s="198"/>
      <c r="AE117" s="198"/>
      <c r="AF117" s="198"/>
      <c r="AG117" s="198"/>
      <c r="AH117" s="198"/>
      <c r="AI117" s="198"/>
      <c r="AJ117" s="198"/>
      <c r="AK117" s="198"/>
      <c r="AL117" s="198"/>
      <c r="AM117" s="198"/>
      <c r="AN117" s="198"/>
      <c r="AO117" s="198"/>
      <c r="AP117" s="198"/>
      <c r="AQ117" s="198"/>
      <c r="AR117" s="198"/>
      <c r="AS117" s="198"/>
      <c r="AT117" s="198"/>
      <c r="AU117" s="198"/>
      <c r="AV117" s="198"/>
      <c r="AW117" s="198"/>
      <c r="AX117" s="198"/>
      <c r="AY117" s="198"/>
      <c r="AZ117" s="198"/>
      <c r="BA117" s="198"/>
      <c r="BB117" s="198"/>
      <c r="BC117" s="198"/>
      <c r="BD117" s="198"/>
      <c r="BE117" s="198"/>
      <c r="BF117" s="198"/>
    </row>
    <row r="118" spans="1:58" s="199" customFormat="1" ht="28.5" x14ac:dyDescent="0.2">
      <c r="A118" s="184"/>
      <c r="B118" s="211"/>
      <c r="C118" s="211"/>
      <c r="D118" s="211"/>
      <c r="E118" s="206" t="s">
        <v>353</v>
      </c>
      <c r="F118" s="206" t="s">
        <v>499</v>
      </c>
      <c r="G118" s="155">
        <v>0.1</v>
      </c>
      <c r="H118" s="206" t="s">
        <v>396</v>
      </c>
      <c r="I118" s="206" t="s">
        <v>356</v>
      </c>
      <c r="J118" s="103" t="s">
        <v>357</v>
      </c>
      <c r="K118" s="103" t="s">
        <v>347</v>
      </c>
      <c r="L118" s="103" t="s">
        <v>358</v>
      </c>
      <c r="M118" s="103" t="s">
        <v>359</v>
      </c>
      <c r="N118" s="214">
        <v>137745.91200000001</v>
      </c>
      <c r="O118" s="245"/>
      <c r="P118" s="211"/>
      <c r="Q118" s="208" t="s">
        <v>1699</v>
      </c>
      <c r="R118" s="208" t="s">
        <v>1701</v>
      </c>
      <c r="S118" s="189"/>
      <c r="T118" s="189"/>
      <c r="U118" s="198"/>
      <c r="V118" s="198"/>
      <c r="W118" s="198"/>
      <c r="X118" s="198"/>
      <c r="Y118" s="198"/>
      <c r="Z118" s="198"/>
      <c r="AA118" s="198"/>
      <c r="AB118" s="198"/>
      <c r="AC118" s="198"/>
      <c r="AD118" s="198"/>
      <c r="AE118" s="198"/>
      <c r="AF118" s="198"/>
      <c r="AG118" s="198"/>
      <c r="AH118" s="198"/>
      <c r="AI118" s="198"/>
      <c r="AJ118" s="198"/>
      <c r="AK118" s="198"/>
      <c r="AL118" s="198"/>
      <c r="AM118" s="198"/>
      <c r="AN118" s="198"/>
      <c r="AO118" s="198"/>
      <c r="AP118" s="198"/>
      <c r="AQ118" s="198"/>
      <c r="AR118" s="198"/>
      <c r="AS118" s="198"/>
      <c r="AT118" s="198"/>
      <c r="AU118" s="198"/>
      <c r="AV118" s="198"/>
      <c r="AW118" s="198"/>
      <c r="AX118" s="198"/>
      <c r="AY118" s="198"/>
      <c r="AZ118" s="198"/>
      <c r="BA118" s="198"/>
      <c r="BB118" s="198"/>
      <c r="BC118" s="198"/>
      <c r="BD118" s="198"/>
      <c r="BE118" s="198"/>
      <c r="BF118" s="198"/>
    </row>
    <row r="119" spans="1:58" s="199" customFormat="1" ht="42.75" x14ac:dyDescent="0.2">
      <c r="A119" s="184"/>
      <c r="B119" s="211"/>
      <c r="C119" s="211"/>
      <c r="D119" s="211"/>
      <c r="E119" s="206" t="s">
        <v>360</v>
      </c>
      <c r="F119" s="206" t="s">
        <v>500</v>
      </c>
      <c r="G119" s="155">
        <v>0.25</v>
      </c>
      <c r="H119" s="206" t="s">
        <v>398</v>
      </c>
      <c r="I119" s="206" t="s">
        <v>1157</v>
      </c>
      <c r="J119" s="103" t="s">
        <v>870</v>
      </c>
      <c r="K119" s="103" t="s">
        <v>347</v>
      </c>
      <c r="L119" s="103" t="s">
        <v>352</v>
      </c>
      <c r="M119" s="103" t="s">
        <v>365</v>
      </c>
      <c r="N119" s="214">
        <v>344364.78</v>
      </c>
      <c r="O119" s="245"/>
      <c r="P119" s="211"/>
      <c r="Q119" s="208" t="s">
        <v>1699</v>
      </c>
      <c r="R119" s="208" t="s">
        <v>1701</v>
      </c>
      <c r="S119" s="189"/>
      <c r="T119" s="189"/>
      <c r="U119" s="198"/>
      <c r="V119" s="198"/>
      <c r="W119" s="198"/>
      <c r="X119" s="198"/>
      <c r="Y119" s="198"/>
      <c r="Z119" s="198"/>
      <c r="AA119" s="198"/>
      <c r="AB119" s="198"/>
      <c r="AC119" s="198"/>
      <c r="AD119" s="198"/>
      <c r="AE119" s="198"/>
      <c r="AF119" s="198"/>
      <c r="AG119" s="198"/>
      <c r="AH119" s="198"/>
      <c r="AI119" s="198"/>
      <c r="AJ119" s="198"/>
      <c r="AK119" s="198"/>
      <c r="AL119" s="198"/>
      <c r="AM119" s="198"/>
      <c r="AN119" s="198"/>
      <c r="AO119" s="198"/>
      <c r="AP119" s="198"/>
      <c r="AQ119" s="198"/>
      <c r="AR119" s="198"/>
      <c r="AS119" s="198"/>
      <c r="AT119" s="198"/>
      <c r="AU119" s="198"/>
      <c r="AV119" s="198"/>
      <c r="AW119" s="198"/>
      <c r="AX119" s="198"/>
      <c r="AY119" s="198"/>
      <c r="AZ119" s="198"/>
      <c r="BA119" s="198"/>
      <c r="BB119" s="198"/>
      <c r="BC119" s="198"/>
      <c r="BD119" s="198"/>
      <c r="BE119" s="198"/>
      <c r="BF119" s="198"/>
    </row>
    <row r="120" spans="1:58" s="199" customFormat="1" ht="57" x14ac:dyDescent="0.2">
      <c r="A120" s="184"/>
      <c r="B120" s="211"/>
      <c r="C120" s="211"/>
      <c r="D120" s="211"/>
      <c r="E120" s="206" t="s">
        <v>366</v>
      </c>
      <c r="F120" s="206" t="s">
        <v>501</v>
      </c>
      <c r="G120" s="155">
        <v>0.25</v>
      </c>
      <c r="H120" s="206" t="s">
        <v>403</v>
      </c>
      <c r="I120" s="206" t="s">
        <v>1158</v>
      </c>
      <c r="J120" s="103" t="s">
        <v>374</v>
      </c>
      <c r="K120" s="103" t="s">
        <v>347</v>
      </c>
      <c r="L120" s="103" t="s">
        <v>375</v>
      </c>
      <c r="M120" s="103" t="s">
        <v>405</v>
      </c>
      <c r="N120" s="214">
        <v>344364.78</v>
      </c>
      <c r="O120" s="245"/>
      <c r="P120" s="211"/>
      <c r="Q120" s="208" t="s">
        <v>1699</v>
      </c>
      <c r="R120" s="208" t="s">
        <v>1701</v>
      </c>
      <c r="S120" s="189"/>
      <c r="T120" s="189"/>
      <c r="U120" s="198"/>
      <c r="V120" s="198"/>
      <c r="W120" s="198"/>
      <c r="X120" s="198"/>
      <c r="Y120" s="198"/>
      <c r="Z120" s="198"/>
      <c r="AA120" s="198"/>
      <c r="AB120" s="198"/>
      <c r="AC120" s="198"/>
      <c r="AD120" s="198"/>
      <c r="AE120" s="198"/>
      <c r="AF120" s="198"/>
      <c r="AG120" s="198"/>
      <c r="AH120" s="198"/>
      <c r="AI120" s="198"/>
      <c r="AJ120" s="198"/>
      <c r="AK120" s="198"/>
      <c r="AL120" s="198"/>
      <c r="AM120" s="198"/>
      <c r="AN120" s="198"/>
      <c r="AO120" s="198"/>
      <c r="AP120" s="198"/>
      <c r="AQ120" s="198"/>
      <c r="AR120" s="198"/>
      <c r="AS120" s="198"/>
      <c r="AT120" s="198"/>
      <c r="AU120" s="198"/>
      <c r="AV120" s="198"/>
      <c r="AW120" s="198"/>
      <c r="AX120" s="198"/>
      <c r="AY120" s="198"/>
      <c r="AZ120" s="198"/>
      <c r="BA120" s="198"/>
      <c r="BB120" s="198"/>
      <c r="BC120" s="198"/>
      <c r="BD120" s="198"/>
      <c r="BE120" s="198"/>
      <c r="BF120" s="198"/>
    </row>
    <row r="121" spans="1:58" s="199" customFormat="1" ht="28.5" x14ac:dyDescent="0.2">
      <c r="A121" s="184"/>
      <c r="B121" s="211"/>
      <c r="C121" s="211"/>
      <c r="D121" s="211"/>
      <c r="E121" s="206" t="s">
        <v>370</v>
      </c>
      <c r="F121" s="206" t="s">
        <v>378</v>
      </c>
      <c r="G121" s="155">
        <v>0.05</v>
      </c>
      <c r="H121" s="206" t="s">
        <v>379</v>
      </c>
      <c r="I121" s="206" t="s">
        <v>380</v>
      </c>
      <c r="J121" s="103" t="s">
        <v>406</v>
      </c>
      <c r="K121" s="103" t="s">
        <v>347</v>
      </c>
      <c r="L121" s="103" t="s">
        <v>382</v>
      </c>
      <c r="M121" s="103" t="s">
        <v>319</v>
      </c>
      <c r="N121" s="214">
        <v>68872.956000000006</v>
      </c>
      <c r="O121" s="245"/>
      <c r="P121" s="211"/>
      <c r="Q121" s="208" t="s">
        <v>1699</v>
      </c>
      <c r="R121" s="208" t="s">
        <v>1701</v>
      </c>
      <c r="S121" s="189"/>
      <c r="T121" s="189"/>
      <c r="U121" s="198"/>
      <c r="V121" s="198"/>
      <c r="W121" s="198"/>
      <c r="X121" s="198"/>
      <c r="Y121" s="198"/>
      <c r="Z121" s="198"/>
      <c r="AA121" s="198"/>
      <c r="AB121" s="198"/>
      <c r="AC121" s="198"/>
      <c r="AD121" s="198"/>
      <c r="AE121" s="198"/>
      <c r="AF121" s="198"/>
      <c r="AG121" s="198"/>
      <c r="AH121" s="198"/>
      <c r="AI121" s="198"/>
      <c r="AJ121" s="198"/>
      <c r="AK121" s="198"/>
      <c r="AL121" s="198"/>
      <c r="AM121" s="198"/>
      <c r="AN121" s="198"/>
      <c r="AO121" s="198"/>
      <c r="AP121" s="198"/>
      <c r="AQ121" s="198"/>
      <c r="AR121" s="198"/>
      <c r="AS121" s="198"/>
      <c r="AT121" s="198"/>
      <c r="AU121" s="198"/>
      <c r="AV121" s="198"/>
      <c r="AW121" s="198"/>
      <c r="AX121" s="198"/>
      <c r="AY121" s="198"/>
      <c r="AZ121" s="198"/>
      <c r="BA121" s="198"/>
      <c r="BB121" s="198"/>
      <c r="BC121" s="198"/>
      <c r="BD121" s="198"/>
      <c r="BE121" s="198"/>
      <c r="BF121" s="198"/>
    </row>
    <row r="122" spans="1:58" s="247" customFormat="1" ht="42.75" x14ac:dyDescent="0.2">
      <c r="A122" s="246"/>
      <c r="B122" s="314"/>
      <c r="C122" s="312"/>
      <c r="D122" s="312"/>
      <c r="E122" s="206" t="s">
        <v>377</v>
      </c>
      <c r="F122" s="206" t="s">
        <v>502</v>
      </c>
      <c r="G122" s="155">
        <v>0.05</v>
      </c>
      <c r="H122" s="206" t="s">
        <v>385</v>
      </c>
      <c r="I122" s="206" t="s">
        <v>386</v>
      </c>
      <c r="J122" s="103" t="s">
        <v>387</v>
      </c>
      <c r="K122" s="103" t="s">
        <v>347</v>
      </c>
      <c r="L122" s="103" t="s">
        <v>382</v>
      </c>
      <c r="M122" s="103" t="s">
        <v>319</v>
      </c>
      <c r="N122" s="214">
        <v>68872.956000000006</v>
      </c>
      <c r="O122" s="245"/>
      <c r="P122" s="315"/>
      <c r="Q122" s="208" t="s">
        <v>1699</v>
      </c>
      <c r="R122" s="208" t="s">
        <v>1701</v>
      </c>
      <c r="S122" s="198"/>
      <c r="T122" s="198"/>
      <c r="U122" s="198"/>
      <c r="V122" s="198"/>
      <c r="W122" s="198"/>
      <c r="X122" s="198"/>
      <c r="Y122" s="198"/>
      <c r="Z122" s="198"/>
      <c r="AA122" s="198"/>
      <c r="AB122" s="198"/>
      <c r="AC122" s="198"/>
      <c r="AD122" s="198"/>
      <c r="AE122" s="198"/>
      <c r="AF122" s="198"/>
      <c r="AG122" s="198"/>
      <c r="AH122" s="198"/>
      <c r="AI122" s="198"/>
      <c r="AJ122" s="198"/>
      <c r="AK122" s="198"/>
      <c r="AL122" s="198"/>
      <c r="AM122" s="198"/>
      <c r="AN122" s="198"/>
      <c r="AO122" s="198"/>
      <c r="AP122" s="198"/>
      <c r="AQ122" s="198"/>
      <c r="AR122" s="198"/>
      <c r="AS122" s="198"/>
      <c r="AT122" s="198"/>
      <c r="AU122" s="198"/>
      <c r="AV122" s="198"/>
      <c r="AW122" s="198"/>
      <c r="AX122" s="198"/>
      <c r="AY122" s="198"/>
      <c r="AZ122" s="198"/>
      <c r="BA122" s="198"/>
      <c r="BB122" s="198"/>
      <c r="BC122" s="198"/>
      <c r="BD122" s="198"/>
      <c r="BE122" s="198"/>
      <c r="BF122" s="198"/>
    </row>
    <row r="123" spans="1:58" s="199" customFormat="1" ht="45" x14ac:dyDescent="0.2">
      <c r="A123" s="184"/>
      <c r="B123" s="203" t="s">
        <v>337</v>
      </c>
      <c r="C123" s="203" t="s">
        <v>457</v>
      </c>
      <c r="D123" s="203">
        <v>3</v>
      </c>
      <c r="E123" s="203"/>
      <c r="F123" s="203" t="s">
        <v>503</v>
      </c>
      <c r="G123" s="204">
        <f>SUM(G124:G126)</f>
        <v>1</v>
      </c>
      <c r="H123" s="203" t="s">
        <v>504</v>
      </c>
      <c r="I123" s="203" t="s">
        <v>978</v>
      </c>
      <c r="J123" s="203" t="s">
        <v>980</v>
      </c>
      <c r="K123" s="203" t="s">
        <v>410</v>
      </c>
      <c r="L123" s="203" t="s">
        <v>318</v>
      </c>
      <c r="M123" s="203" t="s">
        <v>319</v>
      </c>
      <c r="N123" s="213">
        <v>688729.56</v>
      </c>
      <c r="O123" s="212"/>
      <c r="P123" s="212"/>
      <c r="Q123" s="203" t="s">
        <v>1699</v>
      </c>
      <c r="R123" s="203" t="s">
        <v>1701</v>
      </c>
      <c r="S123" s="189"/>
      <c r="T123" s="189"/>
      <c r="U123" s="198"/>
      <c r="V123" s="198"/>
      <c r="W123" s="198"/>
      <c r="X123" s="198"/>
      <c r="Y123" s="198"/>
      <c r="Z123" s="198"/>
      <c r="AA123" s="198"/>
      <c r="AB123" s="198"/>
      <c r="AC123" s="198"/>
      <c r="AD123" s="198"/>
      <c r="AE123" s="198"/>
      <c r="AF123" s="198"/>
      <c r="AG123" s="198"/>
      <c r="AH123" s="198"/>
      <c r="AI123" s="198"/>
      <c r="AJ123" s="198"/>
      <c r="AK123" s="198"/>
      <c r="AL123" s="198"/>
      <c r="AM123" s="198"/>
      <c r="AN123" s="198"/>
      <c r="AO123" s="198"/>
      <c r="AP123" s="198"/>
      <c r="AQ123" s="198"/>
      <c r="AR123" s="198"/>
      <c r="AS123" s="198"/>
      <c r="AT123" s="198"/>
      <c r="AU123" s="198"/>
      <c r="AV123" s="198"/>
      <c r="AW123" s="198"/>
      <c r="AX123" s="198"/>
      <c r="AY123" s="198"/>
      <c r="AZ123" s="198"/>
      <c r="BA123" s="198"/>
      <c r="BB123" s="198"/>
      <c r="BC123" s="198"/>
      <c r="BD123" s="198"/>
      <c r="BE123" s="198"/>
      <c r="BF123" s="198"/>
    </row>
    <row r="124" spans="1:58" s="199" customFormat="1" ht="28.5" x14ac:dyDescent="0.2">
      <c r="A124" s="184"/>
      <c r="B124" s="236"/>
      <c r="C124" s="236"/>
      <c r="D124" s="236"/>
      <c r="E124" s="103" t="s">
        <v>326</v>
      </c>
      <c r="F124" s="103" t="s">
        <v>982</v>
      </c>
      <c r="G124" s="156">
        <v>0.33329999999999999</v>
      </c>
      <c r="H124" s="103" t="s">
        <v>983</v>
      </c>
      <c r="I124" s="103" t="s">
        <v>981</v>
      </c>
      <c r="J124" s="103" t="s">
        <v>984</v>
      </c>
      <c r="K124" s="103" t="s">
        <v>410</v>
      </c>
      <c r="L124" s="103" t="s">
        <v>318</v>
      </c>
      <c r="M124" s="103" t="s">
        <v>319</v>
      </c>
      <c r="N124" s="248">
        <f>N123*G124</f>
        <v>229553.56234800001</v>
      </c>
      <c r="O124" s="211"/>
      <c r="P124" s="211"/>
      <c r="Q124" s="208" t="s">
        <v>1699</v>
      </c>
      <c r="R124" s="208" t="s">
        <v>1701</v>
      </c>
      <c r="S124" s="189"/>
      <c r="T124" s="189"/>
      <c r="U124" s="198"/>
      <c r="V124" s="198"/>
      <c r="W124" s="198"/>
      <c r="X124" s="198"/>
      <c r="Y124" s="198"/>
      <c r="Z124" s="198"/>
      <c r="AA124" s="198"/>
      <c r="AB124" s="198"/>
      <c r="AC124" s="198"/>
      <c r="AD124" s="198"/>
      <c r="AE124" s="198"/>
      <c r="AF124" s="198"/>
      <c r="AG124" s="198"/>
      <c r="AH124" s="198"/>
      <c r="AI124" s="198"/>
      <c r="AJ124" s="198"/>
      <c r="AK124" s="198"/>
      <c r="AL124" s="198"/>
      <c r="AM124" s="198"/>
      <c r="AN124" s="198"/>
      <c r="AO124" s="198"/>
      <c r="AP124" s="198"/>
      <c r="AQ124" s="198"/>
      <c r="AR124" s="198"/>
      <c r="AS124" s="198"/>
      <c r="AT124" s="198"/>
      <c r="AU124" s="198"/>
      <c r="AV124" s="198"/>
      <c r="AW124" s="198"/>
      <c r="AX124" s="198"/>
      <c r="AY124" s="198"/>
      <c r="AZ124" s="198"/>
      <c r="BA124" s="198"/>
      <c r="BB124" s="198"/>
      <c r="BC124" s="198"/>
      <c r="BD124" s="198"/>
      <c r="BE124" s="198"/>
      <c r="BF124" s="198"/>
    </row>
    <row r="125" spans="1:58" s="199" customFormat="1" ht="42.75" x14ac:dyDescent="0.2">
      <c r="A125" s="184"/>
      <c r="B125" s="236"/>
      <c r="C125" s="236"/>
      <c r="D125" s="236"/>
      <c r="E125" s="103" t="s">
        <v>353</v>
      </c>
      <c r="F125" s="103" t="s">
        <v>505</v>
      </c>
      <c r="G125" s="156">
        <v>0.33329999999999999</v>
      </c>
      <c r="H125" s="103" t="s">
        <v>987</v>
      </c>
      <c r="I125" s="103" t="s">
        <v>986</v>
      </c>
      <c r="J125" s="103" t="s">
        <v>988</v>
      </c>
      <c r="K125" s="103" t="s">
        <v>410</v>
      </c>
      <c r="L125" s="103" t="s">
        <v>318</v>
      </c>
      <c r="M125" s="103" t="s">
        <v>319</v>
      </c>
      <c r="N125" s="248">
        <f>N123*G125</f>
        <v>229553.56234800001</v>
      </c>
      <c r="O125" s="211"/>
      <c r="P125" s="211"/>
      <c r="Q125" s="208" t="s">
        <v>1699</v>
      </c>
      <c r="R125" s="208" t="s">
        <v>1701</v>
      </c>
      <c r="S125" s="189"/>
      <c r="T125" s="189"/>
      <c r="U125" s="198"/>
      <c r="V125" s="198"/>
      <c r="W125" s="198"/>
      <c r="X125" s="198"/>
      <c r="Y125" s="198"/>
      <c r="Z125" s="198"/>
      <c r="AA125" s="198"/>
      <c r="AB125" s="198"/>
      <c r="AC125" s="198"/>
      <c r="AD125" s="198"/>
      <c r="AE125" s="198"/>
      <c r="AF125" s="198"/>
      <c r="AG125" s="198"/>
      <c r="AH125" s="198"/>
      <c r="AI125" s="198"/>
      <c r="AJ125" s="198"/>
      <c r="AK125" s="198"/>
      <c r="AL125" s="198"/>
      <c r="AM125" s="198"/>
      <c r="AN125" s="198"/>
      <c r="AO125" s="198"/>
      <c r="AP125" s="198"/>
      <c r="AQ125" s="198"/>
      <c r="AR125" s="198"/>
      <c r="AS125" s="198"/>
      <c r="AT125" s="198"/>
      <c r="AU125" s="198"/>
      <c r="AV125" s="198"/>
      <c r="AW125" s="198"/>
      <c r="AX125" s="198"/>
      <c r="AY125" s="198"/>
      <c r="AZ125" s="198"/>
      <c r="BA125" s="198"/>
      <c r="BB125" s="198"/>
      <c r="BC125" s="198"/>
      <c r="BD125" s="198"/>
      <c r="BE125" s="198"/>
      <c r="BF125" s="198"/>
    </row>
    <row r="126" spans="1:58" s="199" customFormat="1" ht="28.5" x14ac:dyDescent="0.2">
      <c r="A126" s="184"/>
      <c r="B126" s="236"/>
      <c r="C126" s="236"/>
      <c r="D126" s="236"/>
      <c r="E126" s="103" t="s">
        <v>360</v>
      </c>
      <c r="F126" s="103" t="s">
        <v>985</v>
      </c>
      <c r="G126" s="156">
        <v>0.33339999999999997</v>
      </c>
      <c r="H126" s="103" t="s">
        <v>504</v>
      </c>
      <c r="I126" s="103" t="s">
        <v>978</v>
      </c>
      <c r="J126" s="103" t="s">
        <v>980</v>
      </c>
      <c r="K126" s="103" t="s">
        <v>410</v>
      </c>
      <c r="L126" s="103" t="s">
        <v>318</v>
      </c>
      <c r="M126" s="103" t="s">
        <v>319</v>
      </c>
      <c r="N126" s="248">
        <f>N123*G126</f>
        <v>229622.43530400001</v>
      </c>
      <c r="O126" s="211"/>
      <c r="P126" s="211"/>
      <c r="Q126" s="208" t="s">
        <v>1699</v>
      </c>
      <c r="R126" s="208" t="s">
        <v>1701</v>
      </c>
      <c r="S126" s="189"/>
      <c r="T126" s="189"/>
      <c r="U126" s="198"/>
      <c r="V126" s="198"/>
      <c r="W126" s="198"/>
      <c r="X126" s="198"/>
      <c r="Y126" s="198"/>
      <c r="Z126" s="198"/>
      <c r="AA126" s="198"/>
      <c r="AB126" s="198"/>
      <c r="AC126" s="198"/>
      <c r="AD126" s="198"/>
      <c r="AE126" s="198"/>
      <c r="AF126" s="198"/>
      <c r="AG126" s="198"/>
      <c r="AH126" s="198"/>
      <c r="AI126" s="198"/>
      <c r="AJ126" s="198"/>
      <c r="AK126" s="198"/>
      <c r="AL126" s="198"/>
      <c r="AM126" s="198"/>
      <c r="AN126" s="198"/>
      <c r="AO126" s="198"/>
      <c r="AP126" s="198"/>
      <c r="AQ126" s="198"/>
      <c r="AR126" s="198"/>
      <c r="AS126" s="198"/>
      <c r="AT126" s="198"/>
      <c r="AU126" s="198"/>
      <c r="AV126" s="198"/>
      <c r="AW126" s="198"/>
      <c r="AX126" s="198"/>
      <c r="AY126" s="198"/>
      <c r="AZ126" s="198"/>
      <c r="BA126" s="198"/>
      <c r="BB126" s="198"/>
      <c r="BC126" s="198"/>
      <c r="BD126" s="198"/>
      <c r="BE126" s="198"/>
      <c r="BF126" s="198"/>
    </row>
    <row r="127" spans="1:58" s="199" customFormat="1" ht="60" x14ac:dyDescent="0.2">
      <c r="A127" s="184"/>
      <c r="B127" s="203" t="s">
        <v>337</v>
      </c>
      <c r="C127" s="203" t="s">
        <v>459</v>
      </c>
      <c r="D127" s="203">
        <v>4</v>
      </c>
      <c r="E127" s="203"/>
      <c r="F127" s="203" t="s">
        <v>460</v>
      </c>
      <c r="G127" s="225">
        <f>SUM(G128:G131)</f>
        <v>1</v>
      </c>
      <c r="H127" s="203" t="s">
        <v>506</v>
      </c>
      <c r="I127" s="203" t="s">
        <v>828</v>
      </c>
      <c r="J127" s="203" t="s">
        <v>323</v>
      </c>
      <c r="K127" s="203" t="s">
        <v>315</v>
      </c>
      <c r="L127" s="203" t="s">
        <v>318</v>
      </c>
      <c r="M127" s="203" t="s">
        <v>319</v>
      </c>
      <c r="N127" s="213">
        <v>1377459.12</v>
      </c>
      <c r="O127" s="212"/>
      <c r="P127" s="212"/>
      <c r="Q127" s="203" t="s">
        <v>1699</v>
      </c>
      <c r="R127" s="203" t="s">
        <v>1701</v>
      </c>
      <c r="S127" s="189"/>
      <c r="T127" s="189"/>
      <c r="U127" s="198"/>
      <c r="V127" s="198"/>
      <c r="W127" s="198"/>
      <c r="X127" s="198"/>
      <c r="Y127" s="198"/>
      <c r="Z127" s="198"/>
      <c r="AA127" s="198"/>
      <c r="AB127" s="198"/>
      <c r="AC127" s="198"/>
      <c r="AD127" s="198"/>
      <c r="AE127" s="198"/>
      <c r="AF127" s="198"/>
      <c r="AG127" s="198"/>
      <c r="AH127" s="198"/>
      <c r="AI127" s="198"/>
      <c r="AJ127" s="198"/>
      <c r="AK127" s="198"/>
      <c r="AL127" s="198"/>
      <c r="AM127" s="198"/>
      <c r="AN127" s="198"/>
      <c r="AO127" s="198"/>
      <c r="AP127" s="198"/>
      <c r="AQ127" s="198"/>
      <c r="AR127" s="198"/>
      <c r="AS127" s="198"/>
      <c r="AT127" s="198"/>
      <c r="AU127" s="198"/>
      <c r="AV127" s="198"/>
      <c r="AW127" s="198"/>
      <c r="AX127" s="198"/>
      <c r="AY127" s="198"/>
      <c r="AZ127" s="198"/>
      <c r="BA127" s="198"/>
      <c r="BB127" s="198"/>
      <c r="BC127" s="198"/>
      <c r="BD127" s="198"/>
      <c r="BE127" s="198"/>
      <c r="BF127" s="198"/>
    </row>
    <row r="128" spans="1:58" s="199" customFormat="1" ht="42.75" x14ac:dyDescent="0.2">
      <c r="A128" s="184"/>
      <c r="B128" s="211"/>
      <c r="C128" s="211"/>
      <c r="D128" s="211"/>
      <c r="E128" s="206" t="s">
        <v>326</v>
      </c>
      <c r="F128" s="206" t="s">
        <v>507</v>
      </c>
      <c r="G128" s="155">
        <v>0.3</v>
      </c>
      <c r="H128" s="206" t="s">
        <v>508</v>
      </c>
      <c r="I128" s="206" t="s">
        <v>509</v>
      </c>
      <c r="J128" s="103" t="s">
        <v>323</v>
      </c>
      <c r="K128" s="103" t="s">
        <v>321</v>
      </c>
      <c r="L128" s="103" t="s">
        <v>318</v>
      </c>
      <c r="M128" s="103" t="s">
        <v>319</v>
      </c>
      <c r="N128" s="214">
        <v>413237.73600000003</v>
      </c>
      <c r="O128" s="211"/>
      <c r="P128" s="211"/>
      <c r="Q128" s="208" t="s">
        <v>1699</v>
      </c>
      <c r="R128" s="208" t="s">
        <v>1701</v>
      </c>
      <c r="S128" s="189"/>
      <c r="T128" s="189"/>
      <c r="U128" s="198"/>
      <c r="V128" s="198"/>
      <c r="W128" s="198"/>
      <c r="X128" s="198"/>
      <c r="Y128" s="198"/>
      <c r="Z128" s="198"/>
      <c r="AA128" s="198"/>
      <c r="AB128" s="198"/>
      <c r="AC128" s="198"/>
      <c r="AD128" s="198"/>
      <c r="AE128" s="198"/>
      <c r="AF128" s="198"/>
      <c r="AG128" s="198"/>
      <c r="AH128" s="198"/>
      <c r="AI128" s="198"/>
      <c r="AJ128" s="198"/>
      <c r="AK128" s="198"/>
      <c r="AL128" s="198"/>
      <c r="AM128" s="198"/>
      <c r="AN128" s="198"/>
      <c r="AO128" s="198"/>
      <c r="AP128" s="198"/>
      <c r="AQ128" s="198"/>
      <c r="AR128" s="198"/>
      <c r="AS128" s="198"/>
      <c r="AT128" s="198"/>
      <c r="AU128" s="198"/>
      <c r="AV128" s="198"/>
      <c r="AW128" s="198"/>
      <c r="AX128" s="198"/>
      <c r="AY128" s="198"/>
      <c r="AZ128" s="198"/>
      <c r="BA128" s="198"/>
      <c r="BB128" s="198"/>
      <c r="BC128" s="198"/>
      <c r="BD128" s="198"/>
      <c r="BE128" s="198"/>
      <c r="BF128" s="198"/>
    </row>
    <row r="129" spans="1:58" s="199" customFormat="1" ht="42.75" x14ac:dyDescent="0.2">
      <c r="A129" s="184"/>
      <c r="B129" s="211"/>
      <c r="C129" s="211"/>
      <c r="D129" s="211"/>
      <c r="E129" s="206" t="s">
        <v>353</v>
      </c>
      <c r="F129" s="206" t="s">
        <v>510</v>
      </c>
      <c r="G129" s="155">
        <v>0.2</v>
      </c>
      <c r="H129" s="206" t="s">
        <v>511</v>
      </c>
      <c r="I129" s="206" t="s">
        <v>512</v>
      </c>
      <c r="J129" s="103" t="s">
        <v>323</v>
      </c>
      <c r="K129" s="103" t="s">
        <v>321</v>
      </c>
      <c r="L129" s="103" t="s">
        <v>318</v>
      </c>
      <c r="M129" s="103" t="s">
        <v>319</v>
      </c>
      <c r="N129" s="214">
        <v>275491.82400000002</v>
      </c>
      <c r="O129" s="211"/>
      <c r="P129" s="211"/>
      <c r="Q129" s="208" t="s">
        <v>1699</v>
      </c>
      <c r="R129" s="208" t="s">
        <v>1701</v>
      </c>
      <c r="S129" s="189"/>
      <c r="T129" s="189"/>
      <c r="U129" s="198"/>
      <c r="V129" s="198"/>
      <c r="W129" s="198"/>
      <c r="X129" s="198"/>
      <c r="Y129" s="198"/>
      <c r="Z129" s="198"/>
      <c r="AA129" s="198"/>
      <c r="AB129" s="198"/>
      <c r="AC129" s="198"/>
      <c r="AD129" s="198"/>
      <c r="AE129" s="198"/>
      <c r="AF129" s="198"/>
      <c r="AG129" s="198"/>
      <c r="AH129" s="198"/>
      <c r="AI129" s="198"/>
      <c r="AJ129" s="198"/>
      <c r="AK129" s="198"/>
      <c r="AL129" s="198"/>
      <c r="AM129" s="198"/>
      <c r="AN129" s="198"/>
      <c r="AO129" s="198"/>
      <c r="AP129" s="198"/>
      <c r="AQ129" s="198"/>
      <c r="AR129" s="198"/>
      <c r="AS129" s="198"/>
      <c r="AT129" s="198"/>
      <c r="AU129" s="198"/>
      <c r="AV129" s="198"/>
      <c r="AW129" s="198"/>
      <c r="AX129" s="198"/>
      <c r="AY129" s="198"/>
      <c r="AZ129" s="198"/>
      <c r="BA129" s="198"/>
      <c r="BB129" s="198"/>
      <c r="BC129" s="198"/>
      <c r="BD129" s="198"/>
      <c r="BE129" s="198"/>
      <c r="BF129" s="198"/>
    </row>
    <row r="130" spans="1:58" s="199" customFormat="1" ht="42.75" x14ac:dyDescent="0.2">
      <c r="A130" s="184"/>
      <c r="B130" s="211"/>
      <c r="C130" s="211"/>
      <c r="D130" s="211"/>
      <c r="E130" s="206" t="s">
        <v>360</v>
      </c>
      <c r="F130" s="206" t="s">
        <v>513</v>
      </c>
      <c r="G130" s="155">
        <v>0.3</v>
      </c>
      <c r="H130" s="206" t="s">
        <v>514</v>
      </c>
      <c r="I130" s="206" t="s">
        <v>515</v>
      </c>
      <c r="J130" s="103" t="s">
        <v>323</v>
      </c>
      <c r="K130" s="103" t="s">
        <v>321</v>
      </c>
      <c r="L130" s="103" t="s">
        <v>318</v>
      </c>
      <c r="M130" s="103" t="s">
        <v>319</v>
      </c>
      <c r="N130" s="214">
        <v>413237.73600000003</v>
      </c>
      <c r="O130" s="211"/>
      <c r="P130" s="211"/>
      <c r="Q130" s="208" t="s">
        <v>1699</v>
      </c>
      <c r="R130" s="208" t="s">
        <v>1701</v>
      </c>
      <c r="S130" s="189"/>
      <c r="T130" s="189"/>
      <c r="U130" s="198"/>
      <c r="V130" s="198"/>
      <c r="W130" s="198"/>
      <c r="X130" s="198"/>
      <c r="Y130" s="198"/>
      <c r="Z130" s="198"/>
      <c r="AA130" s="198"/>
      <c r="AB130" s="198"/>
      <c r="AC130" s="198"/>
      <c r="AD130" s="198"/>
      <c r="AE130" s="198"/>
      <c r="AF130" s="198"/>
      <c r="AG130" s="198"/>
      <c r="AH130" s="198"/>
      <c r="AI130" s="198"/>
      <c r="AJ130" s="198"/>
      <c r="AK130" s="198"/>
      <c r="AL130" s="198"/>
      <c r="AM130" s="198"/>
      <c r="AN130" s="198"/>
      <c r="AO130" s="198"/>
      <c r="AP130" s="198"/>
      <c r="AQ130" s="198"/>
      <c r="AR130" s="198"/>
      <c r="AS130" s="198"/>
      <c r="AT130" s="198"/>
      <c r="AU130" s="198"/>
      <c r="AV130" s="198"/>
      <c r="AW130" s="198"/>
      <c r="AX130" s="198"/>
      <c r="AY130" s="198"/>
      <c r="AZ130" s="198"/>
      <c r="BA130" s="198"/>
      <c r="BB130" s="198"/>
      <c r="BC130" s="198"/>
      <c r="BD130" s="198"/>
      <c r="BE130" s="198"/>
      <c r="BF130" s="198"/>
    </row>
    <row r="131" spans="1:58" s="199" customFormat="1" ht="42.75" x14ac:dyDescent="0.2">
      <c r="A131" s="184"/>
      <c r="B131" s="211"/>
      <c r="C131" s="211"/>
      <c r="D131" s="211"/>
      <c r="E131" s="206" t="s">
        <v>366</v>
      </c>
      <c r="F131" s="206" t="s">
        <v>513</v>
      </c>
      <c r="G131" s="155">
        <v>0.2</v>
      </c>
      <c r="H131" s="206" t="s">
        <v>516</v>
      </c>
      <c r="I131" s="206" t="s">
        <v>517</v>
      </c>
      <c r="J131" s="103" t="s">
        <v>323</v>
      </c>
      <c r="K131" s="103" t="s">
        <v>321</v>
      </c>
      <c r="L131" s="103" t="s">
        <v>318</v>
      </c>
      <c r="M131" s="103" t="s">
        <v>319</v>
      </c>
      <c r="N131" s="214">
        <v>275491.82400000002</v>
      </c>
      <c r="O131" s="211"/>
      <c r="P131" s="211"/>
      <c r="Q131" s="208" t="s">
        <v>1699</v>
      </c>
      <c r="R131" s="208" t="s">
        <v>1701</v>
      </c>
      <c r="S131" s="189"/>
      <c r="T131" s="189"/>
      <c r="U131" s="198"/>
      <c r="V131" s="198"/>
      <c r="W131" s="198"/>
      <c r="X131" s="198"/>
      <c r="Y131" s="198"/>
      <c r="Z131" s="198"/>
      <c r="AA131" s="198"/>
      <c r="AB131" s="198"/>
      <c r="AC131" s="198"/>
      <c r="AD131" s="198"/>
      <c r="AE131" s="198"/>
      <c r="AF131" s="198"/>
      <c r="AG131" s="198"/>
      <c r="AH131" s="198"/>
      <c r="AI131" s="198"/>
      <c r="AJ131" s="198"/>
      <c r="AK131" s="198"/>
      <c r="AL131" s="198"/>
      <c r="AM131" s="198"/>
      <c r="AN131" s="198"/>
      <c r="AO131" s="198"/>
      <c r="AP131" s="198"/>
      <c r="AQ131" s="198"/>
      <c r="AR131" s="198"/>
      <c r="AS131" s="198"/>
      <c r="AT131" s="198"/>
      <c r="AU131" s="198"/>
      <c r="AV131" s="198"/>
      <c r="AW131" s="198"/>
      <c r="AX131" s="198"/>
      <c r="AY131" s="198"/>
      <c r="AZ131" s="198"/>
      <c r="BA131" s="198"/>
      <c r="BB131" s="198"/>
      <c r="BC131" s="198"/>
      <c r="BD131" s="198"/>
      <c r="BE131" s="198"/>
      <c r="BF131" s="198"/>
    </row>
    <row r="132" spans="1:58" s="199" customFormat="1" ht="45" x14ac:dyDescent="0.2">
      <c r="A132" s="184"/>
      <c r="B132" s="212" t="s">
        <v>337</v>
      </c>
      <c r="C132" s="212" t="s">
        <v>463</v>
      </c>
      <c r="D132" s="212">
        <v>5</v>
      </c>
      <c r="E132" s="212"/>
      <c r="F132" s="203" t="s">
        <v>464</v>
      </c>
      <c r="G132" s="204">
        <f>SUM(G133:G134)</f>
        <v>1</v>
      </c>
      <c r="H132" s="212" t="s">
        <v>465</v>
      </c>
      <c r="I132" s="212" t="s">
        <v>878</v>
      </c>
      <c r="J132" s="203" t="s">
        <v>323</v>
      </c>
      <c r="K132" s="212" t="s">
        <v>315</v>
      </c>
      <c r="L132" s="203" t="s">
        <v>318</v>
      </c>
      <c r="M132" s="203" t="s">
        <v>319</v>
      </c>
      <c r="N132" s="213">
        <v>688729.56</v>
      </c>
      <c r="O132" s="212"/>
      <c r="P132" s="212"/>
      <c r="Q132" s="203" t="s">
        <v>1699</v>
      </c>
      <c r="R132" s="203" t="s">
        <v>1701</v>
      </c>
      <c r="S132" s="189"/>
      <c r="T132" s="189"/>
      <c r="U132" s="198"/>
      <c r="V132" s="198"/>
      <c r="W132" s="198"/>
      <c r="X132" s="198"/>
      <c r="Y132" s="198"/>
      <c r="Z132" s="198"/>
      <c r="AA132" s="198"/>
      <c r="AB132" s="198"/>
      <c r="AC132" s="198"/>
      <c r="AD132" s="198"/>
      <c r="AE132" s="198"/>
      <c r="AF132" s="198"/>
      <c r="AG132" s="198"/>
      <c r="AH132" s="198"/>
      <c r="AI132" s="198"/>
      <c r="AJ132" s="198"/>
      <c r="AK132" s="198"/>
      <c r="AL132" s="198"/>
      <c r="AM132" s="198"/>
      <c r="AN132" s="198"/>
      <c r="AO132" s="198"/>
      <c r="AP132" s="198"/>
      <c r="AQ132" s="198"/>
      <c r="AR132" s="198"/>
      <c r="AS132" s="198"/>
      <c r="AT132" s="198"/>
      <c r="AU132" s="198"/>
      <c r="AV132" s="198"/>
      <c r="AW132" s="198"/>
      <c r="AX132" s="198"/>
      <c r="AY132" s="198"/>
      <c r="AZ132" s="198"/>
      <c r="BA132" s="198"/>
      <c r="BB132" s="198"/>
      <c r="BC132" s="198"/>
      <c r="BD132" s="198"/>
      <c r="BE132" s="198"/>
      <c r="BF132" s="198"/>
    </row>
    <row r="133" spans="1:58" s="199" customFormat="1" ht="42.75" x14ac:dyDescent="0.2">
      <c r="A133" s="184"/>
      <c r="B133" s="312"/>
      <c r="C133" s="312"/>
      <c r="D133" s="312"/>
      <c r="E133" s="206" t="s">
        <v>326</v>
      </c>
      <c r="F133" s="206" t="s">
        <v>518</v>
      </c>
      <c r="G133" s="155">
        <v>0.7</v>
      </c>
      <c r="H133" s="206" t="s">
        <v>519</v>
      </c>
      <c r="I133" s="206" t="s">
        <v>520</v>
      </c>
      <c r="J133" s="103" t="s">
        <v>323</v>
      </c>
      <c r="K133" s="103" t="s">
        <v>321</v>
      </c>
      <c r="L133" s="103" t="s">
        <v>318</v>
      </c>
      <c r="M133" s="103" t="s">
        <v>319</v>
      </c>
      <c r="N133" s="214">
        <f>N132*G133</f>
        <v>482110.69199999998</v>
      </c>
      <c r="O133" s="211"/>
      <c r="P133" s="211"/>
      <c r="Q133" s="208" t="s">
        <v>1699</v>
      </c>
      <c r="R133" s="208" t="s">
        <v>1701</v>
      </c>
      <c r="S133" s="189"/>
      <c r="T133" s="189"/>
      <c r="U133" s="198"/>
      <c r="V133" s="198"/>
      <c r="W133" s="198"/>
      <c r="X133" s="198"/>
      <c r="Y133" s="198"/>
      <c r="Z133" s="198"/>
      <c r="AA133" s="198"/>
      <c r="AB133" s="198"/>
      <c r="AC133" s="198"/>
      <c r="AD133" s="198"/>
      <c r="AE133" s="198"/>
      <c r="AF133" s="198"/>
      <c r="AG133" s="198"/>
      <c r="AH133" s="198"/>
      <c r="AI133" s="198"/>
      <c r="AJ133" s="198"/>
      <c r="AK133" s="198"/>
      <c r="AL133" s="198"/>
      <c r="AM133" s="198"/>
      <c r="AN133" s="198"/>
      <c r="AO133" s="198"/>
      <c r="AP133" s="198"/>
      <c r="AQ133" s="198"/>
      <c r="AR133" s="198"/>
      <c r="AS133" s="198"/>
      <c r="AT133" s="198"/>
      <c r="AU133" s="198"/>
      <c r="AV133" s="198"/>
      <c r="AW133" s="198"/>
      <c r="AX133" s="198"/>
      <c r="AY133" s="198"/>
      <c r="AZ133" s="198"/>
      <c r="BA133" s="198"/>
      <c r="BB133" s="198"/>
      <c r="BC133" s="198"/>
      <c r="BD133" s="198"/>
      <c r="BE133" s="198"/>
      <c r="BF133" s="198"/>
    </row>
    <row r="134" spans="1:58" s="199" customFormat="1" ht="42.75" x14ac:dyDescent="0.2">
      <c r="A134" s="184"/>
      <c r="B134" s="312"/>
      <c r="C134" s="312"/>
      <c r="D134" s="312"/>
      <c r="E134" s="206" t="s">
        <v>353</v>
      </c>
      <c r="F134" s="206" t="s">
        <v>521</v>
      </c>
      <c r="G134" s="155">
        <v>0.3</v>
      </c>
      <c r="H134" s="206" t="s">
        <v>522</v>
      </c>
      <c r="I134" s="206" t="s">
        <v>523</v>
      </c>
      <c r="J134" s="103" t="s">
        <v>323</v>
      </c>
      <c r="K134" s="103" t="s">
        <v>321</v>
      </c>
      <c r="L134" s="103" t="s">
        <v>318</v>
      </c>
      <c r="M134" s="103" t="s">
        <v>319</v>
      </c>
      <c r="N134" s="214">
        <f>N132*G134</f>
        <v>206618.86800000002</v>
      </c>
      <c r="O134" s="211"/>
      <c r="P134" s="211"/>
      <c r="Q134" s="208" t="s">
        <v>1699</v>
      </c>
      <c r="R134" s="208" t="s">
        <v>1701</v>
      </c>
      <c r="S134" s="189"/>
      <c r="T134" s="189"/>
      <c r="U134" s="198"/>
      <c r="V134" s="198"/>
      <c r="W134" s="198"/>
      <c r="X134" s="198"/>
      <c r="Y134" s="198"/>
      <c r="Z134" s="198"/>
      <c r="AA134" s="198"/>
      <c r="AB134" s="198"/>
      <c r="AC134" s="198"/>
      <c r="AD134" s="198"/>
      <c r="AE134" s="198"/>
      <c r="AF134" s="198"/>
      <c r="AG134" s="198"/>
      <c r="AH134" s="198"/>
      <c r="AI134" s="198"/>
      <c r="AJ134" s="198"/>
      <c r="AK134" s="198"/>
      <c r="AL134" s="198"/>
      <c r="AM134" s="198"/>
      <c r="AN134" s="198"/>
      <c r="AO134" s="198"/>
      <c r="AP134" s="198"/>
      <c r="AQ134" s="198"/>
      <c r="AR134" s="198"/>
      <c r="AS134" s="198"/>
      <c r="AT134" s="198"/>
      <c r="AU134" s="198"/>
      <c r="AV134" s="198"/>
      <c r="AW134" s="198"/>
      <c r="AX134" s="198"/>
      <c r="AY134" s="198"/>
      <c r="AZ134" s="198"/>
      <c r="BA134" s="198"/>
      <c r="BB134" s="198"/>
      <c r="BC134" s="198"/>
      <c r="BD134" s="198"/>
      <c r="BE134" s="198"/>
      <c r="BF134" s="198"/>
    </row>
    <row r="135" spans="1:58" s="199" customFormat="1" ht="60" x14ac:dyDescent="0.2">
      <c r="A135" s="184"/>
      <c r="B135" s="212" t="s">
        <v>337</v>
      </c>
      <c r="C135" s="212" t="s">
        <v>467</v>
      </c>
      <c r="D135" s="212">
        <v>6</v>
      </c>
      <c r="E135" s="212"/>
      <c r="F135" s="203" t="s">
        <v>468</v>
      </c>
      <c r="G135" s="204">
        <f>SUM(G136:G139)</f>
        <v>1</v>
      </c>
      <c r="H135" s="203" t="s">
        <v>469</v>
      </c>
      <c r="I135" s="203" t="s">
        <v>830</v>
      </c>
      <c r="J135" s="203" t="s">
        <v>323</v>
      </c>
      <c r="K135" s="203" t="s">
        <v>315</v>
      </c>
      <c r="L135" s="203" t="s">
        <v>318</v>
      </c>
      <c r="M135" s="203" t="s">
        <v>319</v>
      </c>
      <c r="N135" s="213">
        <v>344364.78</v>
      </c>
      <c r="O135" s="212"/>
      <c r="P135" s="212"/>
      <c r="Q135" s="203" t="s">
        <v>1699</v>
      </c>
      <c r="R135" s="203" t="s">
        <v>1701</v>
      </c>
      <c r="S135" s="189"/>
      <c r="T135" s="189"/>
      <c r="U135" s="198"/>
      <c r="V135" s="198"/>
      <c r="W135" s="198"/>
      <c r="X135" s="198"/>
      <c r="Y135" s="198"/>
      <c r="Z135" s="198"/>
      <c r="AA135" s="198"/>
      <c r="AB135" s="198"/>
      <c r="AC135" s="198"/>
      <c r="AD135" s="198"/>
      <c r="AE135" s="198"/>
      <c r="AF135" s="198"/>
      <c r="AG135" s="198"/>
      <c r="AH135" s="198"/>
      <c r="AI135" s="198"/>
      <c r="AJ135" s="198"/>
      <c r="AK135" s="198"/>
      <c r="AL135" s="198"/>
      <c r="AM135" s="198"/>
      <c r="AN135" s="198"/>
      <c r="AO135" s="198"/>
      <c r="AP135" s="198"/>
      <c r="AQ135" s="198"/>
      <c r="AR135" s="198"/>
      <c r="AS135" s="198"/>
      <c r="AT135" s="198"/>
      <c r="AU135" s="198"/>
      <c r="AV135" s="198"/>
      <c r="AW135" s="198"/>
      <c r="AX135" s="198"/>
      <c r="AY135" s="198"/>
      <c r="AZ135" s="198"/>
      <c r="BA135" s="198"/>
      <c r="BB135" s="198"/>
      <c r="BC135" s="198"/>
      <c r="BD135" s="198"/>
      <c r="BE135" s="198"/>
      <c r="BF135" s="198"/>
    </row>
    <row r="136" spans="1:58" s="199" customFormat="1" ht="42.75" x14ac:dyDescent="0.2">
      <c r="A136" s="184"/>
      <c r="B136" s="312"/>
      <c r="C136" s="312"/>
      <c r="D136" s="312"/>
      <c r="E136" s="206" t="s">
        <v>326</v>
      </c>
      <c r="F136" s="206" t="s">
        <v>524</v>
      </c>
      <c r="G136" s="155">
        <v>0.2</v>
      </c>
      <c r="H136" s="206" t="s">
        <v>525</v>
      </c>
      <c r="I136" s="103" t="s">
        <v>526</v>
      </c>
      <c r="J136" s="103" t="s">
        <v>323</v>
      </c>
      <c r="K136" s="103" t="s">
        <v>321</v>
      </c>
      <c r="L136" s="103" t="s">
        <v>318</v>
      </c>
      <c r="M136" s="103" t="s">
        <v>319</v>
      </c>
      <c r="N136" s="249">
        <f>N135*G136</f>
        <v>68872.956000000006</v>
      </c>
      <c r="O136" s="211"/>
      <c r="P136" s="316"/>
      <c r="Q136" s="208" t="s">
        <v>1699</v>
      </c>
      <c r="R136" s="208" t="s">
        <v>1701</v>
      </c>
      <c r="S136" s="189"/>
      <c r="T136" s="189"/>
      <c r="U136" s="198"/>
      <c r="V136" s="198"/>
      <c r="W136" s="198"/>
      <c r="X136" s="198"/>
      <c r="Y136" s="198"/>
      <c r="Z136" s="198"/>
      <c r="AA136" s="198"/>
      <c r="AB136" s="198"/>
      <c r="AC136" s="198"/>
      <c r="AD136" s="198"/>
      <c r="AE136" s="198"/>
      <c r="AF136" s="198"/>
      <c r="AG136" s="198"/>
      <c r="AH136" s="198"/>
      <c r="AI136" s="198"/>
      <c r="AJ136" s="198"/>
      <c r="AK136" s="198"/>
      <c r="AL136" s="198"/>
      <c r="AM136" s="198"/>
      <c r="AN136" s="198"/>
      <c r="AO136" s="198"/>
      <c r="AP136" s="198"/>
      <c r="AQ136" s="198"/>
      <c r="AR136" s="198"/>
      <c r="AS136" s="198"/>
      <c r="AT136" s="198"/>
      <c r="AU136" s="198"/>
      <c r="AV136" s="198"/>
      <c r="AW136" s="198"/>
      <c r="AX136" s="198"/>
      <c r="AY136" s="198"/>
      <c r="AZ136" s="198"/>
      <c r="BA136" s="198"/>
      <c r="BB136" s="198"/>
      <c r="BC136" s="198"/>
      <c r="BD136" s="198"/>
      <c r="BE136" s="198"/>
      <c r="BF136" s="198"/>
    </row>
    <row r="137" spans="1:58" s="199" customFormat="1" ht="42.75" x14ac:dyDescent="0.2">
      <c r="A137" s="184"/>
      <c r="B137" s="312"/>
      <c r="C137" s="312"/>
      <c r="D137" s="312"/>
      <c r="E137" s="206" t="s">
        <v>353</v>
      </c>
      <c r="F137" s="206" t="s">
        <v>527</v>
      </c>
      <c r="G137" s="155">
        <v>0.2</v>
      </c>
      <c r="H137" s="206" t="s">
        <v>528</v>
      </c>
      <c r="I137" s="206" t="s">
        <v>529</v>
      </c>
      <c r="J137" s="103" t="s">
        <v>323</v>
      </c>
      <c r="K137" s="103" t="s">
        <v>321</v>
      </c>
      <c r="L137" s="103" t="s">
        <v>318</v>
      </c>
      <c r="M137" s="103" t="s">
        <v>319</v>
      </c>
      <c r="N137" s="249">
        <f>N135*G137</f>
        <v>68872.956000000006</v>
      </c>
      <c r="O137" s="211"/>
      <c r="P137" s="153"/>
      <c r="Q137" s="208" t="s">
        <v>1699</v>
      </c>
      <c r="R137" s="208" t="s">
        <v>1701</v>
      </c>
      <c r="S137" s="189"/>
      <c r="T137" s="189"/>
      <c r="U137" s="198"/>
      <c r="V137" s="198"/>
      <c r="W137" s="198"/>
      <c r="X137" s="198"/>
      <c r="Y137" s="198"/>
      <c r="Z137" s="198"/>
      <c r="AA137" s="198"/>
      <c r="AB137" s="198"/>
      <c r="AC137" s="198"/>
      <c r="AD137" s="198"/>
      <c r="AE137" s="198"/>
      <c r="AF137" s="198"/>
      <c r="AG137" s="198"/>
      <c r="AH137" s="198"/>
      <c r="AI137" s="198"/>
      <c r="AJ137" s="198"/>
      <c r="AK137" s="198"/>
      <c r="AL137" s="198"/>
      <c r="AM137" s="198"/>
      <c r="AN137" s="198"/>
      <c r="AO137" s="198"/>
      <c r="AP137" s="198"/>
      <c r="AQ137" s="198"/>
      <c r="AR137" s="198"/>
      <c r="AS137" s="198"/>
      <c r="AT137" s="198"/>
      <c r="AU137" s="198"/>
      <c r="AV137" s="198"/>
      <c r="AW137" s="198"/>
      <c r="AX137" s="198"/>
      <c r="AY137" s="198"/>
      <c r="AZ137" s="198"/>
      <c r="BA137" s="198"/>
      <c r="BB137" s="198"/>
      <c r="BC137" s="198"/>
      <c r="BD137" s="198"/>
      <c r="BE137" s="198"/>
      <c r="BF137" s="198"/>
    </row>
    <row r="138" spans="1:58" s="199" customFormat="1" ht="42.75" x14ac:dyDescent="0.2">
      <c r="A138" s="184"/>
      <c r="B138" s="312"/>
      <c r="C138" s="312"/>
      <c r="D138" s="312"/>
      <c r="E138" s="206" t="s">
        <v>360</v>
      </c>
      <c r="F138" s="206" t="s">
        <v>530</v>
      </c>
      <c r="G138" s="155">
        <v>0.2</v>
      </c>
      <c r="H138" s="206" t="s">
        <v>531</v>
      </c>
      <c r="I138" s="206" t="s">
        <v>532</v>
      </c>
      <c r="J138" s="103" t="s">
        <v>323</v>
      </c>
      <c r="K138" s="103" t="s">
        <v>321</v>
      </c>
      <c r="L138" s="103" t="s">
        <v>318</v>
      </c>
      <c r="M138" s="103" t="s">
        <v>319</v>
      </c>
      <c r="N138" s="249">
        <f>N135*G138</f>
        <v>68872.956000000006</v>
      </c>
      <c r="O138" s="211"/>
      <c r="P138" s="316"/>
      <c r="Q138" s="208" t="s">
        <v>1699</v>
      </c>
      <c r="R138" s="208" t="s">
        <v>1701</v>
      </c>
      <c r="S138" s="189"/>
      <c r="T138" s="189"/>
      <c r="U138" s="198"/>
      <c r="V138" s="198"/>
      <c r="W138" s="198"/>
      <c r="X138" s="198"/>
      <c r="Y138" s="198"/>
      <c r="Z138" s="198"/>
      <c r="AA138" s="198"/>
      <c r="AB138" s="198"/>
      <c r="AC138" s="198"/>
      <c r="AD138" s="198"/>
      <c r="AE138" s="198"/>
      <c r="AF138" s="198"/>
      <c r="AG138" s="198"/>
      <c r="AH138" s="198"/>
      <c r="AI138" s="198"/>
      <c r="AJ138" s="198"/>
      <c r="AK138" s="198"/>
      <c r="AL138" s="198"/>
      <c r="AM138" s="198"/>
      <c r="AN138" s="198"/>
      <c r="AO138" s="198"/>
      <c r="AP138" s="198"/>
      <c r="AQ138" s="198"/>
      <c r="AR138" s="198"/>
      <c r="AS138" s="198"/>
      <c r="AT138" s="198"/>
      <c r="AU138" s="198"/>
      <c r="AV138" s="198"/>
      <c r="AW138" s="198"/>
      <c r="AX138" s="198"/>
      <c r="AY138" s="198"/>
      <c r="AZ138" s="198"/>
      <c r="BA138" s="198"/>
      <c r="BB138" s="198"/>
      <c r="BC138" s="198"/>
      <c r="BD138" s="198"/>
      <c r="BE138" s="198"/>
      <c r="BF138" s="198"/>
    </row>
    <row r="139" spans="1:58" s="199" customFormat="1" ht="57" x14ac:dyDescent="0.2">
      <c r="A139" s="184"/>
      <c r="B139" s="312"/>
      <c r="C139" s="312"/>
      <c r="D139" s="312"/>
      <c r="E139" s="206" t="s">
        <v>366</v>
      </c>
      <c r="F139" s="206" t="s">
        <v>533</v>
      </c>
      <c r="G139" s="155">
        <v>0.4</v>
      </c>
      <c r="H139" s="206" t="s">
        <v>534</v>
      </c>
      <c r="I139" s="206" t="s">
        <v>535</v>
      </c>
      <c r="J139" s="103" t="s">
        <v>323</v>
      </c>
      <c r="K139" s="103" t="s">
        <v>321</v>
      </c>
      <c r="L139" s="103" t="s">
        <v>318</v>
      </c>
      <c r="M139" s="103" t="s">
        <v>319</v>
      </c>
      <c r="N139" s="249">
        <f>N135*G139</f>
        <v>137745.91200000001</v>
      </c>
      <c r="O139" s="211"/>
      <c r="P139" s="316"/>
      <c r="Q139" s="208" t="s">
        <v>1699</v>
      </c>
      <c r="R139" s="208" t="s">
        <v>1701</v>
      </c>
      <c r="S139" s="189"/>
      <c r="T139" s="189"/>
      <c r="U139" s="198"/>
      <c r="V139" s="198"/>
      <c r="W139" s="198"/>
      <c r="X139" s="198"/>
      <c r="Y139" s="198"/>
      <c r="Z139" s="198"/>
      <c r="AA139" s="198"/>
      <c r="AB139" s="198"/>
      <c r="AC139" s="198"/>
      <c r="AD139" s="198"/>
      <c r="AE139" s="198"/>
      <c r="AF139" s="198"/>
      <c r="AG139" s="198"/>
      <c r="AH139" s="198"/>
      <c r="AI139" s="198"/>
      <c r="AJ139" s="198"/>
      <c r="AK139" s="198"/>
      <c r="AL139" s="198"/>
      <c r="AM139" s="198"/>
      <c r="AN139" s="198"/>
      <c r="AO139" s="198"/>
      <c r="AP139" s="198"/>
      <c r="AQ139" s="198"/>
      <c r="AR139" s="198"/>
      <c r="AS139" s="198"/>
      <c r="AT139" s="198"/>
      <c r="AU139" s="198"/>
      <c r="AV139" s="198"/>
      <c r="AW139" s="198"/>
      <c r="AX139" s="198"/>
      <c r="AY139" s="198"/>
      <c r="AZ139" s="198"/>
      <c r="BA139" s="198"/>
      <c r="BB139" s="198"/>
      <c r="BC139" s="198"/>
      <c r="BD139" s="198"/>
      <c r="BE139" s="198"/>
      <c r="BF139" s="198"/>
    </row>
    <row r="140" spans="1:58" s="199" customFormat="1" ht="75" x14ac:dyDescent="0.2">
      <c r="A140" s="184"/>
      <c r="B140" s="212" t="s">
        <v>337</v>
      </c>
      <c r="C140" s="212" t="s">
        <v>471</v>
      </c>
      <c r="D140" s="212">
        <v>7</v>
      </c>
      <c r="E140" s="212"/>
      <c r="F140" s="203" t="s">
        <v>472</v>
      </c>
      <c r="G140" s="204">
        <f>SUM(G141:G147)</f>
        <v>1.0000000000000002</v>
      </c>
      <c r="H140" s="212" t="s">
        <v>473</v>
      </c>
      <c r="I140" s="212" t="s">
        <v>831</v>
      </c>
      <c r="J140" s="212" t="s">
        <v>323</v>
      </c>
      <c r="K140" s="212" t="s">
        <v>315</v>
      </c>
      <c r="L140" s="203" t="s">
        <v>318</v>
      </c>
      <c r="M140" s="203" t="s">
        <v>319</v>
      </c>
      <c r="N140" s="213">
        <v>482110.69200000004</v>
      </c>
      <c r="O140" s="212"/>
      <c r="P140" s="212"/>
      <c r="Q140" s="203" t="s">
        <v>1699</v>
      </c>
      <c r="R140" s="203" t="s">
        <v>1701</v>
      </c>
      <c r="S140" s="189"/>
      <c r="T140" s="189"/>
      <c r="U140" s="198"/>
      <c r="V140" s="198"/>
      <c r="W140" s="198"/>
      <c r="X140" s="198"/>
      <c r="Y140" s="198"/>
      <c r="Z140" s="198"/>
      <c r="AA140" s="198"/>
      <c r="AB140" s="198"/>
      <c r="AC140" s="198"/>
      <c r="AD140" s="198"/>
      <c r="AE140" s="198"/>
      <c r="AF140" s="198"/>
      <c r="AG140" s="198"/>
      <c r="AH140" s="198"/>
      <c r="AI140" s="198"/>
      <c r="AJ140" s="198"/>
      <c r="AK140" s="198"/>
      <c r="AL140" s="198"/>
      <c r="AM140" s="198"/>
      <c r="AN140" s="198"/>
      <c r="AO140" s="198"/>
      <c r="AP140" s="198"/>
      <c r="AQ140" s="198"/>
      <c r="AR140" s="198"/>
      <c r="AS140" s="198"/>
      <c r="AT140" s="198"/>
      <c r="AU140" s="198"/>
      <c r="AV140" s="198"/>
      <c r="AW140" s="198"/>
      <c r="AX140" s="198"/>
      <c r="AY140" s="198"/>
      <c r="AZ140" s="198"/>
      <c r="BA140" s="198"/>
      <c r="BB140" s="198"/>
      <c r="BC140" s="198"/>
      <c r="BD140" s="198"/>
      <c r="BE140" s="198"/>
      <c r="BF140" s="198"/>
    </row>
    <row r="141" spans="1:58" s="199" customFormat="1" ht="57" x14ac:dyDescent="0.2">
      <c r="A141" s="184"/>
      <c r="B141" s="312"/>
      <c r="C141" s="312"/>
      <c r="D141" s="312"/>
      <c r="E141" s="206" t="s">
        <v>326</v>
      </c>
      <c r="F141" s="206" t="s">
        <v>536</v>
      </c>
      <c r="G141" s="155">
        <v>0.2</v>
      </c>
      <c r="H141" s="206" t="s">
        <v>537</v>
      </c>
      <c r="I141" s="153" t="s">
        <v>538</v>
      </c>
      <c r="J141" s="103" t="s">
        <v>323</v>
      </c>
      <c r="K141" s="103" t="s">
        <v>321</v>
      </c>
      <c r="L141" s="103" t="s">
        <v>318</v>
      </c>
      <c r="M141" s="103" t="s">
        <v>319</v>
      </c>
      <c r="N141" s="214">
        <v>96422.138400000011</v>
      </c>
      <c r="O141" s="224"/>
      <c r="P141" s="211"/>
      <c r="Q141" s="208" t="s">
        <v>1699</v>
      </c>
      <c r="R141" s="208" t="s">
        <v>1701</v>
      </c>
      <c r="S141" s="189"/>
      <c r="T141" s="189"/>
      <c r="U141" s="198"/>
      <c r="V141" s="198"/>
      <c r="W141" s="198"/>
      <c r="X141" s="198"/>
      <c r="Y141" s="198"/>
      <c r="Z141" s="198"/>
      <c r="AA141" s="198"/>
      <c r="AB141" s="198"/>
      <c r="AC141" s="198"/>
      <c r="AD141" s="198"/>
      <c r="AE141" s="198"/>
      <c r="AF141" s="198"/>
      <c r="AG141" s="198"/>
      <c r="AH141" s="198"/>
      <c r="AI141" s="198"/>
      <c r="AJ141" s="198"/>
      <c r="AK141" s="198"/>
      <c r="AL141" s="198"/>
      <c r="AM141" s="198"/>
      <c r="AN141" s="198"/>
      <c r="AO141" s="198"/>
      <c r="AP141" s="198"/>
      <c r="AQ141" s="198"/>
      <c r="AR141" s="198"/>
      <c r="AS141" s="198"/>
      <c r="AT141" s="198"/>
      <c r="AU141" s="198"/>
      <c r="AV141" s="198"/>
      <c r="AW141" s="198"/>
      <c r="AX141" s="198"/>
      <c r="AY141" s="198"/>
      <c r="AZ141" s="198"/>
      <c r="BA141" s="198"/>
      <c r="BB141" s="198"/>
      <c r="BC141" s="198"/>
      <c r="BD141" s="198"/>
      <c r="BE141" s="198"/>
      <c r="BF141" s="198"/>
    </row>
    <row r="142" spans="1:58" s="199" customFormat="1" ht="57" x14ac:dyDescent="0.2">
      <c r="A142" s="184"/>
      <c r="B142" s="312"/>
      <c r="C142" s="312"/>
      <c r="D142" s="312"/>
      <c r="E142" s="206" t="s">
        <v>353</v>
      </c>
      <c r="F142" s="206" t="s">
        <v>539</v>
      </c>
      <c r="G142" s="155">
        <v>0.1</v>
      </c>
      <c r="H142" s="206" t="s">
        <v>540</v>
      </c>
      <c r="I142" s="153" t="s">
        <v>541</v>
      </c>
      <c r="J142" s="103" t="s">
        <v>323</v>
      </c>
      <c r="K142" s="103" t="s">
        <v>321</v>
      </c>
      <c r="L142" s="103" t="s">
        <v>318</v>
      </c>
      <c r="M142" s="103" t="s">
        <v>319</v>
      </c>
      <c r="N142" s="214">
        <v>48211.069200000005</v>
      </c>
      <c r="O142" s="224"/>
      <c r="P142" s="211"/>
      <c r="Q142" s="208" t="s">
        <v>1699</v>
      </c>
      <c r="R142" s="208" t="s">
        <v>1701</v>
      </c>
      <c r="S142" s="189"/>
      <c r="T142" s="189"/>
      <c r="U142" s="198"/>
      <c r="V142" s="198"/>
      <c r="W142" s="198"/>
      <c r="X142" s="198"/>
      <c r="Y142" s="198"/>
      <c r="Z142" s="198"/>
      <c r="AA142" s="198"/>
      <c r="AB142" s="198"/>
      <c r="AC142" s="198"/>
      <c r="AD142" s="198"/>
      <c r="AE142" s="198"/>
      <c r="AF142" s="198"/>
      <c r="AG142" s="198"/>
      <c r="AH142" s="198"/>
      <c r="AI142" s="198"/>
      <c r="AJ142" s="198"/>
      <c r="AK142" s="198"/>
      <c r="AL142" s="198"/>
      <c r="AM142" s="198"/>
      <c r="AN142" s="198"/>
      <c r="AO142" s="198"/>
      <c r="AP142" s="198"/>
      <c r="AQ142" s="198"/>
      <c r="AR142" s="198"/>
      <c r="AS142" s="198"/>
      <c r="AT142" s="198"/>
      <c r="AU142" s="198"/>
      <c r="AV142" s="198"/>
      <c r="AW142" s="198"/>
      <c r="AX142" s="198"/>
      <c r="AY142" s="198"/>
      <c r="AZ142" s="198"/>
      <c r="BA142" s="198"/>
      <c r="BB142" s="198"/>
      <c r="BC142" s="198"/>
      <c r="BD142" s="198"/>
      <c r="BE142" s="198"/>
      <c r="BF142" s="198"/>
    </row>
    <row r="143" spans="1:58" s="199" customFormat="1" ht="57" x14ac:dyDescent="0.2">
      <c r="A143" s="184"/>
      <c r="B143" s="312"/>
      <c r="C143" s="312"/>
      <c r="D143" s="312"/>
      <c r="E143" s="206" t="s">
        <v>360</v>
      </c>
      <c r="F143" s="206" t="s">
        <v>542</v>
      </c>
      <c r="G143" s="155">
        <v>0.1</v>
      </c>
      <c r="H143" s="206" t="s">
        <v>543</v>
      </c>
      <c r="I143" s="153" t="s">
        <v>544</v>
      </c>
      <c r="J143" s="103" t="s">
        <v>323</v>
      </c>
      <c r="K143" s="103" t="s">
        <v>321</v>
      </c>
      <c r="L143" s="103" t="s">
        <v>318</v>
      </c>
      <c r="M143" s="103" t="s">
        <v>319</v>
      </c>
      <c r="N143" s="214">
        <v>48211.069200000005</v>
      </c>
      <c r="O143" s="224"/>
      <c r="P143" s="211"/>
      <c r="Q143" s="208" t="s">
        <v>1699</v>
      </c>
      <c r="R143" s="208" t="s">
        <v>1701</v>
      </c>
      <c r="S143" s="189"/>
      <c r="T143" s="189"/>
      <c r="U143" s="198"/>
      <c r="V143" s="198"/>
      <c r="W143" s="198"/>
      <c r="X143" s="198"/>
      <c r="Y143" s="198"/>
      <c r="Z143" s="198"/>
      <c r="AA143" s="198"/>
      <c r="AB143" s="198"/>
      <c r="AC143" s="198"/>
      <c r="AD143" s="198"/>
      <c r="AE143" s="198"/>
      <c r="AF143" s="198"/>
      <c r="AG143" s="198"/>
      <c r="AH143" s="198"/>
      <c r="AI143" s="198"/>
      <c r="AJ143" s="198"/>
      <c r="AK143" s="198"/>
      <c r="AL143" s="198"/>
      <c r="AM143" s="198"/>
      <c r="AN143" s="198"/>
      <c r="AO143" s="198"/>
      <c r="AP143" s="198"/>
      <c r="AQ143" s="198"/>
      <c r="AR143" s="198"/>
      <c r="AS143" s="198"/>
      <c r="AT143" s="198"/>
      <c r="AU143" s="198"/>
      <c r="AV143" s="198"/>
      <c r="AW143" s="198"/>
      <c r="AX143" s="198"/>
      <c r="AY143" s="198"/>
      <c r="AZ143" s="198"/>
      <c r="BA143" s="198"/>
      <c r="BB143" s="198"/>
      <c r="BC143" s="198"/>
      <c r="BD143" s="198"/>
      <c r="BE143" s="198"/>
      <c r="BF143" s="198"/>
    </row>
    <row r="144" spans="1:58" s="199" customFormat="1" ht="42.75" x14ac:dyDescent="0.2">
      <c r="A144" s="184"/>
      <c r="B144" s="312"/>
      <c r="C144" s="312"/>
      <c r="D144" s="312"/>
      <c r="E144" s="206" t="s">
        <v>366</v>
      </c>
      <c r="F144" s="206" t="s">
        <v>545</v>
      </c>
      <c r="G144" s="155">
        <v>0.15</v>
      </c>
      <c r="H144" s="206" t="s">
        <v>546</v>
      </c>
      <c r="I144" s="153" t="s">
        <v>547</v>
      </c>
      <c r="J144" s="103" t="s">
        <v>323</v>
      </c>
      <c r="K144" s="103" t="s">
        <v>321</v>
      </c>
      <c r="L144" s="103" t="s">
        <v>318</v>
      </c>
      <c r="M144" s="103" t="s">
        <v>319</v>
      </c>
      <c r="N144" s="214">
        <v>72316.603799999997</v>
      </c>
      <c r="O144" s="224"/>
      <c r="P144" s="211"/>
      <c r="Q144" s="208" t="s">
        <v>1699</v>
      </c>
      <c r="R144" s="208" t="s">
        <v>1701</v>
      </c>
      <c r="S144" s="189"/>
      <c r="T144" s="189"/>
      <c r="U144" s="198"/>
      <c r="V144" s="198"/>
      <c r="W144" s="198"/>
      <c r="X144" s="198"/>
      <c r="Y144" s="198"/>
      <c r="Z144" s="198"/>
      <c r="AA144" s="198"/>
      <c r="AB144" s="198"/>
      <c r="AC144" s="198"/>
      <c r="AD144" s="198"/>
      <c r="AE144" s="198"/>
      <c r="AF144" s="198"/>
      <c r="AG144" s="198"/>
      <c r="AH144" s="198"/>
      <c r="AI144" s="198"/>
      <c r="AJ144" s="198"/>
      <c r="AK144" s="198"/>
      <c r="AL144" s="198"/>
      <c r="AM144" s="198"/>
      <c r="AN144" s="198"/>
      <c r="AO144" s="198"/>
      <c r="AP144" s="198"/>
      <c r="AQ144" s="198"/>
      <c r="AR144" s="198"/>
      <c r="AS144" s="198"/>
      <c r="AT144" s="198"/>
      <c r="AU144" s="198"/>
      <c r="AV144" s="198"/>
      <c r="AW144" s="198"/>
      <c r="AX144" s="198"/>
      <c r="AY144" s="198"/>
      <c r="AZ144" s="198"/>
      <c r="BA144" s="198"/>
      <c r="BB144" s="198"/>
      <c r="BC144" s="198"/>
      <c r="BD144" s="198"/>
      <c r="BE144" s="198"/>
      <c r="BF144" s="198"/>
    </row>
    <row r="145" spans="1:58" s="199" customFormat="1" ht="42.75" x14ac:dyDescent="0.2">
      <c r="A145" s="184"/>
      <c r="B145" s="312"/>
      <c r="C145" s="312"/>
      <c r="D145" s="312"/>
      <c r="E145" s="206" t="s">
        <v>370</v>
      </c>
      <c r="F145" s="206" t="s">
        <v>548</v>
      </c>
      <c r="G145" s="155">
        <v>0.15</v>
      </c>
      <c r="H145" s="206" t="s">
        <v>549</v>
      </c>
      <c r="I145" s="153" t="s">
        <v>550</v>
      </c>
      <c r="J145" s="103" t="s">
        <v>323</v>
      </c>
      <c r="K145" s="103" t="s">
        <v>321</v>
      </c>
      <c r="L145" s="103" t="s">
        <v>318</v>
      </c>
      <c r="M145" s="103" t="s">
        <v>319</v>
      </c>
      <c r="N145" s="214">
        <v>72316.603799999997</v>
      </c>
      <c r="O145" s="224"/>
      <c r="P145" s="211"/>
      <c r="Q145" s="208" t="s">
        <v>1699</v>
      </c>
      <c r="R145" s="208" t="s">
        <v>1701</v>
      </c>
      <c r="S145" s="189"/>
      <c r="T145" s="189"/>
      <c r="U145" s="198"/>
      <c r="V145" s="198"/>
      <c r="W145" s="198"/>
      <c r="X145" s="198"/>
      <c r="Y145" s="198"/>
      <c r="Z145" s="198"/>
      <c r="AA145" s="198"/>
      <c r="AB145" s="198"/>
      <c r="AC145" s="198"/>
      <c r="AD145" s="198"/>
      <c r="AE145" s="198"/>
      <c r="AF145" s="198"/>
      <c r="AG145" s="198"/>
      <c r="AH145" s="198"/>
      <c r="AI145" s="198"/>
      <c r="AJ145" s="198"/>
      <c r="AK145" s="198"/>
      <c r="AL145" s="198"/>
      <c r="AM145" s="198"/>
      <c r="AN145" s="198"/>
      <c r="AO145" s="198"/>
      <c r="AP145" s="198"/>
      <c r="AQ145" s="198"/>
      <c r="AR145" s="198"/>
      <c r="AS145" s="198"/>
      <c r="AT145" s="198"/>
      <c r="AU145" s="198"/>
      <c r="AV145" s="198"/>
      <c r="AW145" s="198"/>
      <c r="AX145" s="198"/>
      <c r="AY145" s="198"/>
      <c r="AZ145" s="198"/>
      <c r="BA145" s="198"/>
      <c r="BB145" s="198"/>
      <c r="BC145" s="198"/>
      <c r="BD145" s="198"/>
      <c r="BE145" s="198"/>
      <c r="BF145" s="198"/>
    </row>
    <row r="146" spans="1:58" s="199" customFormat="1" ht="42.75" x14ac:dyDescent="0.2">
      <c r="A146" s="184"/>
      <c r="B146" s="312"/>
      <c r="C146" s="312"/>
      <c r="D146" s="312"/>
      <c r="E146" s="206" t="s">
        <v>377</v>
      </c>
      <c r="F146" s="206" t="s">
        <v>551</v>
      </c>
      <c r="G146" s="155">
        <v>0.2</v>
      </c>
      <c r="H146" s="206" t="s">
        <v>552</v>
      </c>
      <c r="I146" s="153" t="s">
        <v>827</v>
      </c>
      <c r="J146" s="103" t="s">
        <v>323</v>
      </c>
      <c r="K146" s="103" t="s">
        <v>321</v>
      </c>
      <c r="L146" s="103" t="s">
        <v>318</v>
      </c>
      <c r="M146" s="103" t="s">
        <v>319</v>
      </c>
      <c r="N146" s="214">
        <v>96422.138400000011</v>
      </c>
      <c r="O146" s="224"/>
      <c r="P146" s="211"/>
      <c r="Q146" s="208" t="s">
        <v>1699</v>
      </c>
      <c r="R146" s="208" t="s">
        <v>1701</v>
      </c>
      <c r="S146" s="189"/>
      <c r="T146" s="189"/>
      <c r="U146" s="198"/>
      <c r="V146" s="198"/>
      <c r="W146" s="198"/>
      <c r="X146" s="198"/>
      <c r="Y146" s="198"/>
      <c r="Z146" s="198"/>
      <c r="AA146" s="198"/>
      <c r="AB146" s="198"/>
      <c r="AC146" s="198"/>
      <c r="AD146" s="198"/>
      <c r="AE146" s="198"/>
      <c r="AF146" s="198"/>
      <c r="AG146" s="198"/>
      <c r="AH146" s="198"/>
      <c r="AI146" s="198"/>
      <c r="AJ146" s="198"/>
      <c r="AK146" s="198"/>
      <c r="AL146" s="198"/>
      <c r="AM146" s="198"/>
      <c r="AN146" s="198"/>
      <c r="AO146" s="198"/>
      <c r="AP146" s="198"/>
      <c r="AQ146" s="198"/>
      <c r="AR146" s="198"/>
      <c r="AS146" s="198"/>
      <c r="AT146" s="198"/>
      <c r="AU146" s="198"/>
      <c r="AV146" s="198"/>
      <c r="AW146" s="198"/>
      <c r="AX146" s="198"/>
      <c r="AY146" s="198"/>
      <c r="AZ146" s="198"/>
      <c r="BA146" s="198"/>
      <c r="BB146" s="198"/>
      <c r="BC146" s="198"/>
      <c r="BD146" s="198"/>
      <c r="BE146" s="198"/>
      <c r="BF146" s="198"/>
    </row>
    <row r="147" spans="1:58" s="247" customFormat="1" ht="42.75" x14ac:dyDescent="0.2">
      <c r="A147" s="246"/>
      <c r="B147" s="312"/>
      <c r="C147" s="312"/>
      <c r="D147" s="312"/>
      <c r="E147" s="206" t="s">
        <v>383</v>
      </c>
      <c r="F147" s="206" t="s">
        <v>553</v>
      </c>
      <c r="G147" s="155">
        <v>0.1</v>
      </c>
      <c r="H147" s="206" t="s">
        <v>554</v>
      </c>
      <c r="I147" s="153" t="s">
        <v>555</v>
      </c>
      <c r="J147" s="103" t="s">
        <v>323</v>
      </c>
      <c r="K147" s="103" t="s">
        <v>321</v>
      </c>
      <c r="L147" s="103" t="s">
        <v>318</v>
      </c>
      <c r="M147" s="103" t="s">
        <v>319</v>
      </c>
      <c r="N147" s="214">
        <v>48211.069200000005</v>
      </c>
      <c r="O147" s="224"/>
      <c r="P147" s="315"/>
      <c r="Q147" s="208" t="s">
        <v>1699</v>
      </c>
      <c r="R147" s="208" t="s">
        <v>1701</v>
      </c>
      <c r="S147" s="198"/>
      <c r="T147" s="198"/>
      <c r="U147" s="198"/>
      <c r="V147" s="198"/>
      <c r="W147" s="198"/>
      <c r="X147" s="198"/>
      <c r="Y147" s="198"/>
      <c r="Z147" s="198"/>
      <c r="AA147" s="198"/>
      <c r="AB147" s="198"/>
      <c r="AC147" s="198"/>
      <c r="AD147" s="198"/>
      <c r="AE147" s="198"/>
      <c r="AF147" s="198"/>
      <c r="AG147" s="198"/>
      <c r="AH147" s="198"/>
      <c r="AI147" s="198"/>
      <c r="AJ147" s="198"/>
      <c r="AK147" s="198"/>
      <c r="AL147" s="198"/>
      <c r="AM147" s="198"/>
      <c r="AN147" s="198"/>
      <c r="AO147" s="198"/>
      <c r="AP147" s="198"/>
      <c r="AQ147" s="198"/>
      <c r="AR147" s="198"/>
      <c r="AS147" s="198"/>
      <c r="AT147" s="198"/>
      <c r="AU147" s="198"/>
      <c r="AV147" s="198"/>
      <c r="AW147" s="198"/>
      <c r="AX147" s="198"/>
      <c r="AY147" s="198"/>
      <c r="AZ147" s="198"/>
      <c r="BA147" s="198"/>
      <c r="BB147" s="198"/>
      <c r="BC147" s="198"/>
      <c r="BD147" s="198"/>
      <c r="BE147" s="198"/>
      <c r="BF147" s="198"/>
    </row>
    <row r="148" spans="1:58" s="199" customFormat="1" ht="60" x14ac:dyDescent="0.2">
      <c r="A148" s="184"/>
      <c r="B148" s="212" t="s">
        <v>337</v>
      </c>
      <c r="C148" s="212" t="s">
        <v>475</v>
      </c>
      <c r="D148" s="212">
        <v>8</v>
      </c>
      <c r="E148" s="212"/>
      <c r="F148" s="203" t="s">
        <v>476</v>
      </c>
      <c r="G148" s="204">
        <f>SUM(G149)</f>
        <v>1</v>
      </c>
      <c r="H148" s="203" t="s">
        <v>477</v>
      </c>
      <c r="I148" s="203" t="s">
        <v>478</v>
      </c>
      <c r="J148" s="203" t="s">
        <v>826</v>
      </c>
      <c r="K148" s="203" t="s">
        <v>315</v>
      </c>
      <c r="L148" s="203" t="s">
        <v>359</v>
      </c>
      <c r="M148" s="203" t="s">
        <v>376</v>
      </c>
      <c r="N148" s="205">
        <v>206618.86799999999</v>
      </c>
      <c r="O148" s="212"/>
      <c r="P148" s="212"/>
      <c r="Q148" s="203" t="s">
        <v>1699</v>
      </c>
      <c r="R148" s="203" t="s">
        <v>1701</v>
      </c>
      <c r="S148" s="189"/>
      <c r="T148" s="189"/>
      <c r="U148" s="198"/>
      <c r="V148" s="198"/>
      <c r="W148" s="198"/>
      <c r="X148" s="198"/>
      <c r="Y148" s="198"/>
      <c r="Z148" s="198"/>
      <c r="AA148" s="198"/>
      <c r="AB148" s="198"/>
      <c r="AC148" s="198"/>
      <c r="AD148" s="198"/>
      <c r="AE148" s="198"/>
      <c r="AF148" s="198"/>
      <c r="AG148" s="198"/>
      <c r="AH148" s="198"/>
      <c r="AI148" s="198"/>
      <c r="AJ148" s="198"/>
      <c r="AK148" s="198"/>
      <c r="AL148" s="198"/>
      <c r="AM148" s="198"/>
      <c r="AN148" s="198"/>
      <c r="AO148" s="198"/>
      <c r="AP148" s="198"/>
      <c r="AQ148" s="198"/>
      <c r="AR148" s="198"/>
      <c r="AS148" s="198"/>
      <c r="AT148" s="198"/>
      <c r="AU148" s="198"/>
      <c r="AV148" s="198"/>
      <c r="AW148" s="198"/>
      <c r="AX148" s="198"/>
      <c r="AY148" s="198"/>
      <c r="AZ148" s="198"/>
      <c r="BA148" s="198"/>
      <c r="BB148" s="198"/>
      <c r="BC148" s="198"/>
      <c r="BD148" s="198"/>
      <c r="BE148" s="198"/>
      <c r="BF148" s="198"/>
    </row>
    <row r="149" spans="1:58" s="199" customFormat="1" ht="42.75" x14ac:dyDescent="0.2">
      <c r="A149" s="184"/>
      <c r="B149" s="312"/>
      <c r="C149" s="312"/>
      <c r="D149" s="312"/>
      <c r="E149" s="206" t="s">
        <v>326</v>
      </c>
      <c r="F149" s="206" t="s">
        <v>556</v>
      </c>
      <c r="G149" s="155">
        <v>1</v>
      </c>
      <c r="H149" s="206" t="s">
        <v>557</v>
      </c>
      <c r="I149" s="206" t="s">
        <v>478</v>
      </c>
      <c r="J149" s="121" t="s">
        <v>826</v>
      </c>
      <c r="K149" s="103" t="s">
        <v>315</v>
      </c>
      <c r="L149" s="103" t="s">
        <v>359</v>
      </c>
      <c r="M149" s="103" t="s">
        <v>376</v>
      </c>
      <c r="N149" s="214">
        <f>N148</f>
        <v>206618.86799999999</v>
      </c>
      <c r="O149" s="211"/>
      <c r="P149" s="211"/>
      <c r="Q149" s="208" t="s">
        <v>1699</v>
      </c>
      <c r="R149" s="208" t="s">
        <v>1701</v>
      </c>
      <c r="S149" s="189"/>
      <c r="T149" s="189"/>
      <c r="U149" s="198"/>
      <c r="V149" s="198"/>
      <c r="W149" s="198"/>
      <c r="X149" s="198"/>
      <c r="Y149" s="198"/>
      <c r="Z149" s="198"/>
      <c r="AA149" s="198"/>
      <c r="AB149" s="198"/>
      <c r="AC149" s="198"/>
      <c r="AD149" s="198"/>
      <c r="AE149" s="198"/>
      <c r="AF149" s="198"/>
      <c r="AG149" s="198"/>
      <c r="AH149" s="198"/>
      <c r="AI149" s="198"/>
      <c r="AJ149" s="198"/>
      <c r="AK149" s="198"/>
      <c r="AL149" s="198"/>
      <c r="AM149" s="198"/>
      <c r="AN149" s="198"/>
      <c r="AO149" s="198"/>
      <c r="AP149" s="198"/>
      <c r="AQ149" s="198"/>
      <c r="AR149" s="198"/>
      <c r="AS149" s="198"/>
      <c r="AT149" s="198"/>
      <c r="AU149" s="198"/>
      <c r="AV149" s="198"/>
      <c r="AW149" s="198"/>
      <c r="AX149" s="198"/>
      <c r="AY149" s="198"/>
      <c r="AZ149" s="198"/>
      <c r="BA149" s="198"/>
      <c r="BB149" s="198"/>
      <c r="BC149" s="198"/>
      <c r="BD149" s="198"/>
      <c r="BE149" s="198"/>
      <c r="BF149" s="198"/>
    </row>
    <row r="150" spans="1:58" s="199" customFormat="1" ht="90" x14ac:dyDescent="0.2">
      <c r="A150" s="184"/>
      <c r="B150" s="212" t="s">
        <v>337</v>
      </c>
      <c r="C150" s="212" t="s">
        <v>479</v>
      </c>
      <c r="D150" s="212">
        <v>9</v>
      </c>
      <c r="E150" s="212"/>
      <c r="F150" s="203" t="s">
        <v>480</v>
      </c>
      <c r="G150" s="204">
        <f>SUM(G151:G154)</f>
        <v>1</v>
      </c>
      <c r="H150" s="203" t="s">
        <v>558</v>
      </c>
      <c r="I150" s="203" t="s">
        <v>559</v>
      </c>
      <c r="J150" s="203" t="s">
        <v>484</v>
      </c>
      <c r="K150" s="203" t="s">
        <v>832</v>
      </c>
      <c r="L150" s="203" t="s">
        <v>318</v>
      </c>
      <c r="M150" s="203" t="s">
        <v>319</v>
      </c>
      <c r="N150" s="205">
        <v>275491.82399999996</v>
      </c>
      <c r="O150" s="212"/>
      <c r="P150" s="212"/>
      <c r="Q150" s="203" t="s">
        <v>1699</v>
      </c>
      <c r="R150" s="203" t="s">
        <v>1701</v>
      </c>
      <c r="S150" s="189"/>
      <c r="T150" s="189"/>
      <c r="U150" s="198"/>
      <c r="V150" s="198"/>
      <c r="W150" s="198"/>
      <c r="X150" s="198"/>
      <c r="Y150" s="198"/>
      <c r="Z150" s="198"/>
      <c r="AA150" s="198"/>
      <c r="AB150" s="198"/>
      <c r="AC150" s="198"/>
      <c r="AD150" s="198"/>
      <c r="AE150" s="198"/>
      <c r="AF150" s="198"/>
      <c r="AG150" s="198"/>
      <c r="AH150" s="198"/>
      <c r="AI150" s="198"/>
      <c r="AJ150" s="198"/>
      <c r="AK150" s="198"/>
      <c r="AL150" s="198"/>
      <c r="AM150" s="198"/>
      <c r="AN150" s="198"/>
      <c r="AO150" s="198"/>
      <c r="AP150" s="198"/>
      <c r="AQ150" s="198"/>
      <c r="AR150" s="198"/>
      <c r="AS150" s="198"/>
      <c r="AT150" s="198"/>
      <c r="AU150" s="198"/>
      <c r="AV150" s="198"/>
      <c r="AW150" s="198"/>
      <c r="AX150" s="198"/>
      <c r="AY150" s="198"/>
      <c r="AZ150" s="198"/>
      <c r="BA150" s="198"/>
      <c r="BB150" s="198"/>
      <c r="BC150" s="198"/>
      <c r="BD150" s="198"/>
      <c r="BE150" s="198"/>
      <c r="BF150" s="198"/>
    </row>
    <row r="151" spans="1:58" s="199" customFormat="1" ht="42.75" x14ac:dyDescent="0.2">
      <c r="A151" s="184"/>
      <c r="B151" s="312"/>
      <c r="C151" s="312"/>
      <c r="D151" s="312"/>
      <c r="E151" s="206" t="s">
        <v>326</v>
      </c>
      <c r="F151" s="163" t="s">
        <v>561</v>
      </c>
      <c r="G151" s="250">
        <v>0.3</v>
      </c>
      <c r="H151" s="121" t="s">
        <v>562</v>
      </c>
      <c r="I151" s="121" t="s">
        <v>563</v>
      </c>
      <c r="J151" s="121" t="s">
        <v>564</v>
      </c>
      <c r="K151" s="121" t="s">
        <v>560</v>
      </c>
      <c r="L151" s="163" t="s">
        <v>318</v>
      </c>
      <c r="M151" s="163" t="s">
        <v>319</v>
      </c>
      <c r="N151" s="214">
        <v>82647.547199999986</v>
      </c>
      <c r="O151" s="224"/>
      <c r="P151" s="211"/>
      <c r="Q151" s="208" t="s">
        <v>1699</v>
      </c>
      <c r="R151" s="208" t="s">
        <v>1701</v>
      </c>
      <c r="S151" s="189"/>
      <c r="T151" s="189"/>
      <c r="U151" s="198"/>
      <c r="V151" s="198"/>
      <c r="W151" s="198"/>
      <c r="X151" s="198"/>
      <c r="Y151" s="198"/>
      <c r="Z151" s="198"/>
      <c r="AA151" s="198"/>
      <c r="AB151" s="198"/>
      <c r="AC151" s="198"/>
      <c r="AD151" s="198"/>
      <c r="AE151" s="198"/>
      <c r="AF151" s="198"/>
      <c r="AG151" s="198"/>
      <c r="AH151" s="198"/>
      <c r="AI151" s="198"/>
      <c r="AJ151" s="198"/>
      <c r="AK151" s="198"/>
      <c r="AL151" s="198"/>
      <c r="AM151" s="198"/>
      <c r="AN151" s="198"/>
      <c r="AO151" s="198"/>
      <c r="AP151" s="198"/>
      <c r="AQ151" s="198"/>
      <c r="AR151" s="198"/>
      <c r="AS151" s="198"/>
      <c r="AT151" s="198"/>
      <c r="AU151" s="198"/>
      <c r="AV151" s="198"/>
      <c r="AW151" s="198"/>
      <c r="AX151" s="198"/>
      <c r="AY151" s="198"/>
      <c r="AZ151" s="198"/>
      <c r="BA151" s="198"/>
      <c r="BB151" s="198"/>
      <c r="BC151" s="198"/>
      <c r="BD151" s="198"/>
      <c r="BE151" s="198"/>
      <c r="BF151" s="198"/>
    </row>
    <row r="152" spans="1:58" s="199" customFormat="1" ht="57" x14ac:dyDescent="0.2">
      <c r="A152" s="184"/>
      <c r="B152" s="312"/>
      <c r="C152" s="312"/>
      <c r="D152" s="312"/>
      <c r="E152" s="206" t="s">
        <v>353</v>
      </c>
      <c r="F152" s="251" t="s">
        <v>565</v>
      </c>
      <c r="G152" s="250">
        <v>0.25</v>
      </c>
      <c r="H152" s="251" t="s">
        <v>566</v>
      </c>
      <c r="I152" s="251" t="s">
        <v>567</v>
      </c>
      <c r="J152" s="121" t="s">
        <v>568</v>
      </c>
      <c r="K152" s="121" t="s">
        <v>560</v>
      </c>
      <c r="L152" s="163" t="s">
        <v>318</v>
      </c>
      <c r="M152" s="163" t="s">
        <v>319</v>
      </c>
      <c r="N152" s="214">
        <v>68872.955999999991</v>
      </c>
      <c r="O152" s="224"/>
      <c r="P152" s="211"/>
      <c r="Q152" s="208" t="s">
        <v>1699</v>
      </c>
      <c r="R152" s="208" t="s">
        <v>1701</v>
      </c>
      <c r="S152" s="189"/>
      <c r="T152" s="189"/>
      <c r="U152" s="198"/>
      <c r="V152" s="198"/>
      <c r="W152" s="198"/>
      <c r="X152" s="198"/>
      <c r="Y152" s="198"/>
      <c r="Z152" s="198"/>
      <c r="AA152" s="198"/>
      <c r="AB152" s="198"/>
      <c r="AC152" s="198"/>
      <c r="AD152" s="198"/>
      <c r="AE152" s="198"/>
      <c r="AF152" s="198"/>
      <c r="AG152" s="198"/>
      <c r="AH152" s="198"/>
      <c r="AI152" s="198"/>
      <c r="AJ152" s="198"/>
      <c r="AK152" s="198"/>
      <c r="AL152" s="198"/>
      <c r="AM152" s="198"/>
      <c r="AN152" s="198"/>
      <c r="AO152" s="198"/>
      <c r="AP152" s="198"/>
      <c r="AQ152" s="198"/>
      <c r="AR152" s="198"/>
      <c r="AS152" s="198"/>
      <c r="AT152" s="198"/>
      <c r="AU152" s="198"/>
      <c r="AV152" s="198"/>
      <c r="AW152" s="198"/>
      <c r="AX152" s="198"/>
      <c r="AY152" s="198"/>
      <c r="AZ152" s="198"/>
      <c r="BA152" s="198"/>
      <c r="BB152" s="198"/>
      <c r="BC152" s="198"/>
      <c r="BD152" s="198"/>
      <c r="BE152" s="198"/>
      <c r="BF152" s="198"/>
    </row>
    <row r="153" spans="1:58" s="199" customFormat="1" ht="42.75" x14ac:dyDescent="0.2">
      <c r="A153" s="184"/>
      <c r="B153" s="312"/>
      <c r="C153" s="312"/>
      <c r="D153" s="312"/>
      <c r="E153" s="206" t="s">
        <v>360</v>
      </c>
      <c r="F153" s="251" t="s">
        <v>569</v>
      </c>
      <c r="G153" s="250">
        <v>0.25</v>
      </c>
      <c r="H153" s="251" t="s">
        <v>570</v>
      </c>
      <c r="I153" s="251" t="s">
        <v>571</v>
      </c>
      <c r="J153" s="121" t="s">
        <v>572</v>
      </c>
      <c r="K153" s="121" t="s">
        <v>560</v>
      </c>
      <c r="L153" s="163" t="s">
        <v>318</v>
      </c>
      <c r="M153" s="163" t="s">
        <v>319</v>
      </c>
      <c r="N153" s="214">
        <v>68872.955999999991</v>
      </c>
      <c r="O153" s="224"/>
      <c r="P153" s="211"/>
      <c r="Q153" s="208" t="s">
        <v>1699</v>
      </c>
      <c r="R153" s="208" t="s">
        <v>1701</v>
      </c>
      <c r="S153" s="189"/>
      <c r="T153" s="189"/>
      <c r="U153" s="198"/>
      <c r="V153" s="198"/>
      <c r="W153" s="198"/>
      <c r="X153" s="198"/>
      <c r="Y153" s="198"/>
      <c r="Z153" s="198"/>
      <c r="AA153" s="198"/>
      <c r="AB153" s="198"/>
      <c r="AC153" s="198"/>
      <c r="AD153" s="198"/>
      <c r="AE153" s="198"/>
      <c r="AF153" s="198"/>
      <c r="AG153" s="198"/>
      <c r="AH153" s="198"/>
      <c r="AI153" s="198"/>
      <c r="AJ153" s="198"/>
      <c r="AK153" s="198"/>
      <c r="AL153" s="198"/>
      <c r="AM153" s="198"/>
      <c r="AN153" s="198"/>
      <c r="AO153" s="198"/>
      <c r="AP153" s="198"/>
      <c r="AQ153" s="198"/>
      <c r="AR153" s="198"/>
      <c r="AS153" s="198"/>
      <c r="AT153" s="198"/>
      <c r="AU153" s="198"/>
      <c r="AV153" s="198"/>
      <c r="AW153" s="198"/>
      <c r="AX153" s="198"/>
      <c r="AY153" s="198"/>
      <c r="AZ153" s="198"/>
      <c r="BA153" s="198"/>
      <c r="BB153" s="198"/>
      <c r="BC153" s="198"/>
      <c r="BD153" s="198"/>
      <c r="BE153" s="198"/>
      <c r="BF153" s="198"/>
    </row>
    <row r="154" spans="1:58" s="199" customFormat="1" ht="42.75" x14ac:dyDescent="0.2">
      <c r="A154" s="184"/>
      <c r="B154" s="312"/>
      <c r="C154" s="312"/>
      <c r="D154" s="312"/>
      <c r="E154" s="206" t="s">
        <v>366</v>
      </c>
      <c r="F154" s="251" t="s">
        <v>573</v>
      </c>
      <c r="G154" s="250">
        <v>0.2</v>
      </c>
      <c r="H154" s="251" t="s">
        <v>574</v>
      </c>
      <c r="I154" s="121" t="s">
        <v>575</v>
      </c>
      <c r="J154" s="121" t="s">
        <v>572</v>
      </c>
      <c r="K154" s="121" t="s">
        <v>560</v>
      </c>
      <c r="L154" s="163" t="s">
        <v>318</v>
      </c>
      <c r="M154" s="163" t="s">
        <v>319</v>
      </c>
      <c r="N154" s="214">
        <v>55098.364799999996</v>
      </c>
      <c r="O154" s="224"/>
      <c r="P154" s="211"/>
      <c r="Q154" s="208" t="s">
        <v>1699</v>
      </c>
      <c r="R154" s="208" t="s">
        <v>1701</v>
      </c>
      <c r="S154" s="189"/>
      <c r="T154" s="189"/>
      <c r="U154" s="198"/>
      <c r="V154" s="198"/>
      <c r="W154" s="198"/>
      <c r="X154" s="198"/>
      <c r="Y154" s="198"/>
      <c r="Z154" s="198"/>
      <c r="AA154" s="198"/>
      <c r="AB154" s="198"/>
      <c r="AC154" s="198"/>
      <c r="AD154" s="198"/>
      <c r="AE154" s="198"/>
      <c r="AF154" s="198"/>
      <c r="AG154" s="198"/>
      <c r="AH154" s="198"/>
      <c r="AI154" s="198"/>
      <c r="AJ154" s="198"/>
      <c r="AK154" s="198"/>
      <c r="AL154" s="198"/>
      <c r="AM154" s="198"/>
      <c r="AN154" s="198"/>
      <c r="AO154" s="198"/>
      <c r="AP154" s="198"/>
      <c r="AQ154" s="198"/>
      <c r="AR154" s="198"/>
      <c r="AS154" s="198"/>
      <c r="AT154" s="198"/>
      <c r="AU154" s="198"/>
      <c r="AV154" s="198"/>
      <c r="AW154" s="198"/>
      <c r="AX154" s="198"/>
      <c r="AY154" s="198"/>
      <c r="AZ154" s="198"/>
      <c r="BA154" s="198"/>
      <c r="BB154" s="198"/>
      <c r="BC154" s="198"/>
      <c r="BD154" s="198"/>
      <c r="BE154" s="198"/>
      <c r="BF154" s="198"/>
    </row>
    <row r="155" spans="1:58" s="199" customFormat="1" ht="60" x14ac:dyDescent="0.2">
      <c r="A155" s="184"/>
      <c r="B155" s="212" t="s">
        <v>337</v>
      </c>
      <c r="C155" s="212" t="s">
        <v>485</v>
      </c>
      <c r="D155" s="212">
        <v>10</v>
      </c>
      <c r="E155" s="212"/>
      <c r="F155" s="203" t="s">
        <v>576</v>
      </c>
      <c r="G155" s="204">
        <f>SUM(G156:G157)</f>
        <v>1</v>
      </c>
      <c r="H155" s="203" t="s">
        <v>487</v>
      </c>
      <c r="I155" s="203" t="s">
        <v>489</v>
      </c>
      <c r="J155" s="203" t="s">
        <v>490</v>
      </c>
      <c r="K155" s="203" t="s">
        <v>315</v>
      </c>
      <c r="L155" s="203" t="s">
        <v>318</v>
      </c>
      <c r="M155" s="203" t="s">
        <v>319</v>
      </c>
      <c r="N155" s="205">
        <v>275491.82399999996</v>
      </c>
      <c r="O155" s="212"/>
      <c r="P155" s="212"/>
      <c r="Q155" s="203" t="s">
        <v>1699</v>
      </c>
      <c r="R155" s="203" t="s">
        <v>1701</v>
      </c>
      <c r="S155" s="189"/>
      <c r="T155" s="189"/>
      <c r="U155" s="198"/>
      <c r="V155" s="198"/>
      <c r="W155" s="198"/>
      <c r="X155" s="198"/>
      <c r="Y155" s="198"/>
      <c r="Z155" s="198"/>
      <c r="AA155" s="198"/>
      <c r="AB155" s="198"/>
      <c r="AC155" s="198"/>
      <c r="AD155" s="198"/>
      <c r="AE155" s="198"/>
      <c r="AF155" s="198"/>
      <c r="AG155" s="198"/>
      <c r="AH155" s="198"/>
      <c r="AI155" s="198"/>
      <c r="AJ155" s="198"/>
      <c r="AK155" s="198"/>
      <c r="AL155" s="198"/>
      <c r="AM155" s="198"/>
      <c r="AN155" s="198"/>
      <c r="AO155" s="198"/>
      <c r="AP155" s="198"/>
      <c r="AQ155" s="198"/>
      <c r="AR155" s="198"/>
      <c r="AS155" s="198"/>
      <c r="AT155" s="198"/>
      <c r="AU155" s="198"/>
      <c r="AV155" s="198"/>
      <c r="AW155" s="198"/>
      <c r="AX155" s="198"/>
      <c r="AY155" s="198"/>
      <c r="AZ155" s="198"/>
      <c r="BA155" s="198"/>
      <c r="BB155" s="198"/>
      <c r="BC155" s="198"/>
      <c r="BD155" s="198"/>
      <c r="BE155" s="198"/>
      <c r="BF155" s="198"/>
    </row>
    <row r="156" spans="1:58" s="199" customFormat="1" ht="28.5" x14ac:dyDescent="0.2">
      <c r="A156" s="184"/>
      <c r="B156" s="312"/>
      <c r="C156" s="312"/>
      <c r="D156" s="312"/>
      <c r="E156" s="206" t="s">
        <v>326</v>
      </c>
      <c r="F156" s="163" t="s">
        <v>577</v>
      </c>
      <c r="G156" s="250">
        <v>0.5</v>
      </c>
      <c r="H156" s="163" t="s">
        <v>578</v>
      </c>
      <c r="I156" s="121" t="s">
        <v>579</v>
      </c>
      <c r="J156" s="163" t="s">
        <v>580</v>
      </c>
      <c r="K156" s="121" t="s">
        <v>560</v>
      </c>
      <c r="L156" s="163" t="s">
        <v>318</v>
      </c>
      <c r="M156" s="163" t="s">
        <v>319</v>
      </c>
      <c r="N156" s="214">
        <f>N155*G156</f>
        <v>137745.91199999998</v>
      </c>
      <c r="O156" s="211"/>
      <c r="P156" s="211"/>
      <c r="Q156" s="208" t="s">
        <v>1699</v>
      </c>
      <c r="R156" s="208" t="s">
        <v>1701</v>
      </c>
      <c r="S156" s="189"/>
      <c r="T156" s="189"/>
      <c r="U156" s="198"/>
      <c r="V156" s="198"/>
      <c r="W156" s="198"/>
      <c r="X156" s="198"/>
      <c r="Y156" s="198"/>
      <c r="Z156" s="198"/>
      <c r="AA156" s="198"/>
      <c r="AB156" s="198"/>
      <c r="AC156" s="198"/>
      <c r="AD156" s="198"/>
      <c r="AE156" s="198"/>
      <c r="AF156" s="198"/>
      <c r="AG156" s="198"/>
      <c r="AH156" s="198"/>
      <c r="AI156" s="198"/>
      <c r="AJ156" s="198"/>
      <c r="AK156" s="198"/>
      <c r="AL156" s="198"/>
      <c r="AM156" s="198"/>
      <c r="AN156" s="198"/>
      <c r="AO156" s="198"/>
      <c r="AP156" s="198"/>
      <c r="AQ156" s="198"/>
      <c r="AR156" s="198"/>
      <c r="AS156" s="198"/>
      <c r="AT156" s="198"/>
      <c r="AU156" s="198"/>
      <c r="AV156" s="198"/>
      <c r="AW156" s="198"/>
      <c r="AX156" s="198"/>
      <c r="AY156" s="198"/>
      <c r="AZ156" s="198"/>
      <c r="BA156" s="198"/>
      <c r="BB156" s="198"/>
      <c r="BC156" s="198"/>
      <c r="BD156" s="198"/>
      <c r="BE156" s="198"/>
      <c r="BF156" s="198"/>
    </row>
    <row r="157" spans="1:58" s="199" customFormat="1" ht="28.5" x14ac:dyDescent="0.2">
      <c r="A157" s="184"/>
      <c r="B157" s="312"/>
      <c r="C157" s="312"/>
      <c r="D157" s="312"/>
      <c r="E157" s="206" t="s">
        <v>353</v>
      </c>
      <c r="F157" s="163" t="s">
        <v>581</v>
      </c>
      <c r="G157" s="250">
        <v>0.5</v>
      </c>
      <c r="H157" s="163" t="s">
        <v>582</v>
      </c>
      <c r="I157" s="121" t="s">
        <v>583</v>
      </c>
      <c r="J157" s="163" t="s">
        <v>584</v>
      </c>
      <c r="K157" s="121" t="s">
        <v>560</v>
      </c>
      <c r="L157" s="163" t="s">
        <v>318</v>
      </c>
      <c r="M157" s="163" t="s">
        <v>319</v>
      </c>
      <c r="N157" s="214">
        <f>N155*G157</f>
        <v>137745.91199999998</v>
      </c>
      <c r="O157" s="211"/>
      <c r="P157" s="211"/>
      <c r="Q157" s="208" t="s">
        <v>1699</v>
      </c>
      <c r="R157" s="208" t="s">
        <v>1701</v>
      </c>
      <c r="S157" s="189"/>
      <c r="T157" s="189"/>
      <c r="U157" s="198"/>
      <c r="V157" s="198"/>
      <c r="W157" s="198"/>
      <c r="X157" s="198"/>
      <c r="Y157" s="198"/>
      <c r="Z157" s="198"/>
      <c r="AA157" s="198"/>
      <c r="AB157" s="198"/>
      <c r="AC157" s="198"/>
      <c r="AD157" s="198"/>
      <c r="AE157" s="198"/>
      <c r="AF157" s="198"/>
      <c r="AG157" s="198"/>
      <c r="AH157" s="198"/>
      <c r="AI157" s="198"/>
      <c r="AJ157" s="198"/>
      <c r="AK157" s="198"/>
      <c r="AL157" s="198"/>
      <c r="AM157" s="198"/>
      <c r="AN157" s="198"/>
      <c r="AO157" s="198"/>
      <c r="AP157" s="198"/>
      <c r="AQ157" s="198"/>
      <c r="AR157" s="198"/>
      <c r="AS157" s="198"/>
      <c r="AT157" s="198"/>
      <c r="AU157" s="198"/>
      <c r="AV157" s="198"/>
      <c r="AW157" s="198"/>
      <c r="AX157" s="198"/>
      <c r="AY157" s="198"/>
      <c r="AZ157" s="198"/>
      <c r="BA157" s="198"/>
      <c r="BB157" s="198"/>
      <c r="BC157" s="198"/>
      <c r="BD157" s="198"/>
      <c r="BE157" s="198"/>
      <c r="BF157" s="198"/>
    </row>
    <row r="158" spans="1:58" s="199" customFormat="1" ht="75" x14ac:dyDescent="0.2">
      <c r="A158" s="184"/>
      <c r="B158" s="212" t="s">
        <v>337</v>
      </c>
      <c r="C158" s="212" t="s">
        <v>491</v>
      </c>
      <c r="D158" s="212">
        <v>11</v>
      </c>
      <c r="E158" s="212"/>
      <c r="F158" s="203" t="s">
        <v>492</v>
      </c>
      <c r="G158" s="204">
        <f>SUM(G159:G160)</f>
        <v>1</v>
      </c>
      <c r="H158" s="203" t="s">
        <v>585</v>
      </c>
      <c r="I158" s="203" t="s">
        <v>586</v>
      </c>
      <c r="J158" s="203" t="s">
        <v>484</v>
      </c>
      <c r="K158" s="203" t="s">
        <v>560</v>
      </c>
      <c r="L158" s="203" t="s">
        <v>318</v>
      </c>
      <c r="M158" s="203" t="s">
        <v>319</v>
      </c>
      <c r="N158" s="205">
        <v>137745.91199999998</v>
      </c>
      <c r="O158" s="212"/>
      <c r="P158" s="212"/>
      <c r="Q158" s="203" t="s">
        <v>1699</v>
      </c>
      <c r="R158" s="203" t="s">
        <v>1701</v>
      </c>
      <c r="S158" s="189"/>
      <c r="T158" s="189"/>
      <c r="U158" s="198"/>
      <c r="V158" s="198"/>
      <c r="W158" s="198"/>
      <c r="X158" s="198"/>
      <c r="Y158" s="198"/>
      <c r="Z158" s="198"/>
      <c r="AA158" s="198"/>
      <c r="AB158" s="198"/>
      <c r="AC158" s="198"/>
      <c r="AD158" s="198"/>
      <c r="AE158" s="198"/>
      <c r="AF158" s="198"/>
      <c r="AG158" s="198"/>
      <c r="AH158" s="198"/>
      <c r="AI158" s="198"/>
      <c r="AJ158" s="198"/>
      <c r="AK158" s="198"/>
      <c r="AL158" s="198"/>
      <c r="AM158" s="198"/>
      <c r="AN158" s="198"/>
      <c r="AO158" s="198"/>
      <c r="AP158" s="198"/>
      <c r="AQ158" s="198"/>
      <c r="AR158" s="198"/>
      <c r="AS158" s="198"/>
      <c r="AT158" s="198"/>
      <c r="AU158" s="198"/>
      <c r="AV158" s="198"/>
      <c r="AW158" s="198"/>
      <c r="AX158" s="198"/>
      <c r="AY158" s="198"/>
      <c r="AZ158" s="198"/>
      <c r="BA158" s="198"/>
      <c r="BB158" s="198"/>
      <c r="BC158" s="198"/>
      <c r="BD158" s="198"/>
      <c r="BE158" s="198"/>
      <c r="BF158" s="198"/>
    </row>
    <row r="159" spans="1:58" s="199" customFormat="1" ht="42.75" x14ac:dyDescent="0.2">
      <c r="A159" s="184"/>
      <c r="B159" s="312"/>
      <c r="C159" s="312"/>
      <c r="D159" s="312"/>
      <c r="E159" s="206" t="s">
        <v>326</v>
      </c>
      <c r="F159" s="251" t="s">
        <v>587</v>
      </c>
      <c r="G159" s="250">
        <v>0.5</v>
      </c>
      <c r="H159" s="251" t="s">
        <v>588</v>
      </c>
      <c r="I159" s="251" t="s">
        <v>589</v>
      </c>
      <c r="J159" s="251" t="s">
        <v>590</v>
      </c>
      <c r="K159" s="121" t="s">
        <v>560</v>
      </c>
      <c r="L159" s="163" t="s">
        <v>318</v>
      </c>
      <c r="M159" s="163" t="s">
        <v>319</v>
      </c>
      <c r="N159" s="214">
        <f>N158*G159</f>
        <v>68872.955999999991</v>
      </c>
      <c r="O159" s="211"/>
      <c r="P159" s="211"/>
      <c r="Q159" s="208" t="s">
        <v>1699</v>
      </c>
      <c r="R159" s="208" t="s">
        <v>1701</v>
      </c>
      <c r="S159" s="189"/>
      <c r="T159" s="189"/>
      <c r="U159" s="198"/>
      <c r="V159" s="198"/>
      <c r="W159" s="198"/>
      <c r="X159" s="198"/>
      <c r="Y159" s="198"/>
      <c r="Z159" s="198"/>
      <c r="AA159" s="198"/>
      <c r="AB159" s="198"/>
      <c r="AC159" s="198"/>
      <c r="AD159" s="198"/>
      <c r="AE159" s="198"/>
      <c r="AF159" s="198"/>
      <c r="AG159" s="198"/>
      <c r="AH159" s="198"/>
      <c r="AI159" s="198"/>
      <c r="AJ159" s="198"/>
      <c r="AK159" s="198"/>
      <c r="AL159" s="198"/>
      <c r="AM159" s="198"/>
      <c r="AN159" s="198"/>
      <c r="AO159" s="198"/>
      <c r="AP159" s="198"/>
      <c r="AQ159" s="198"/>
      <c r="AR159" s="198"/>
      <c r="AS159" s="198"/>
      <c r="AT159" s="198"/>
      <c r="AU159" s="198"/>
      <c r="AV159" s="198"/>
      <c r="AW159" s="198"/>
      <c r="AX159" s="198"/>
      <c r="AY159" s="198"/>
      <c r="AZ159" s="198"/>
      <c r="BA159" s="198"/>
      <c r="BB159" s="198"/>
      <c r="BC159" s="198"/>
      <c r="BD159" s="198"/>
      <c r="BE159" s="198"/>
      <c r="BF159" s="198"/>
    </row>
    <row r="160" spans="1:58" s="199" customFormat="1" ht="42.75" x14ac:dyDescent="0.2">
      <c r="A160" s="184"/>
      <c r="B160" s="312"/>
      <c r="C160" s="312"/>
      <c r="D160" s="312"/>
      <c r="E160" s="206" t="s">
        <v>353</v>
      </c>
      <c r="F160" s="251" t="s">
        <v>591</v>
      </c>
      <c r="G160" s="250">
        <v>0.5</v>
      </c>
      <c r="H160" s="251" t="s">
        <v>592</v>
      </c>
      <c r="I160" s="251" t="s">
        <v>593</v>
      </c>
      <c r="J160" s="251" t="s">
        <v>564</v>
      </c>
      <c r="K160" s="121" t="s">
        <v>560</v>
      </c>
      <c r="L160" s="163" t="s">
        <v>318</v>
      </c>
      <c r="M160" s="163" t="s">
        <v>319</v>
      </c>
      <c r="N160" s="214">
        <f>N158*G160</f>
        <v>68872.955999999991</v>
      </c>
      <c r="O160" s="211"/>
      <c r="P160" s="211"/>
      <c r="Q160" s="208" t="s">
        <v>1699</v>
      </c>
      <c r="R160" s="208" t="s">
        <v>1701</v>
      </c>
      <c r="S160" s="189"/>
      <c r="T160" s="189"/>
      <c r="U160" s="198"/>
      <c r="V160" s="198"/>
      <c r="W160" s="198"/>
      <c r="X160" s="198"/>
      <c r="Y160" s="198"/>
      <c r="Z160" s="198"/>
      <c r="AA160" s="198"/>
      <c r="AB160" s="198"/>
      <c r="AC160" s="198"/>
      <c r="AD160" s="198"/>
      <c r="AE160" s="198"/>
      <c r="AF160" s="198"/>
      <c r="AG160" s="198"/>
      <c r="AH160" s="198"/>
      <c r="AI160" s="198"/>
      <c r="AJ160" s="198"/>
      <c r="AK160" s="198"/>
      <c r="AL160" s="198"/>
      <c r="AM160" s="198"/>
      <c r="AN160" s="198"/>
      <c r="AO160" s="198"/>
      <c r="AP160" s="198"/>
      <c r="AQ160" s="198"/>
      <c r="AR160" s="198"/>
      <c r="AS160" s="198"/>
      <c r="AT160" s="198"/>
      <c r="AU160" s="198"/>
      <c r="AV160" s="198"/>
      <c r="AW160" s="198"/>
      <c r="AX160" s="198"/>
      <c r="AY160" s="198"/>
      <c r="AZ160" s="198"/>
      <c r="BA160" s="198"/>
      <c r="BB160" s="198"/>
      <c r="BC160" s="198"/>
      <c r="BD160" s="198"/>
      <c r="BE160" s="198"/>
      <c r="BF160" s="198"/>
    </row>
    <row r="161" spans="1:58" s="199" customFormat="1" ht="75" x14ac:dyDescent="0.2">
      <c r="A161" s="184"/>
      <c r="B161" s="203" t="s">
        <v>647</v>
      </c>
      <c r="C161" s="212" t="s">
        <v>646</v>
      </c>
      <c r="D161" s="212">
        <v>1</v>
      </c>
      <c r="E161" s="212"/>
      <c r="F161" s="203" t="s">
        <v>656</v>
      </c>
      <c r="G161" s="204">
        <f>SUM(G162:G166)</f>
        <v>1</v>
      </c>
      <c r="H161" s="203" t="s">
        <v>504</v>
      </c>
      <c r="I161" s="203" t="s">
        <v>1155</v>
      </c>
      <c r="J161" s="203" t="s">
        <v>419</v>
      </c>
      <c r="K161" s="203" t="s">
        <v>347</v>
      </c>
      <c r="L161" s="203" t="s">
        <v>318</v>
      </c>
      <c r="M161" s="203" t="s">
        <v>431</v>
      </c>
      <c r="N161" s="213">
        <v>580747.16999999993</v>
      </c>
      <c r="O161" s="212"/>
      <c r="P161" s="212"/>
      <c r="Q161" s="203" t="s">
        <v>1699</v>
      </c>
      <c r="R161" s="203" t="s">
        <v>1701</v>
      </c>
      <c r="S161" s="189"/>
      <c r="T161" s="189"/>
      <c r="U161" s="198"/>
      <c r="V161" s="198"/>
      <c r="W161" s="198"/>
      <c r="X161" s="198"/>
      <c r="Y161" s="198"/>
      <c r="Z161" s="198"/>
      <c r="AA161" s="198"/>
      <c r="AB161" s="198"/>
      <c r="AC161" s="198"/>
      <c r="AD161" s="198"/>
      <c r="AE161" s="198"/>
      <c r="AF161" s="198"/>
      <c r="AG161" s="198"/>
      <c r="AH161" s="198"/>
      <c r="AI161" s="198"/>
      <c r="AJ161" s="198"/>
      <c r="AK161" s="198"/>
      <c r="AL161" s="198"/>
      <c r="AM161" s="198"/>
      <c r="AN161" s="198"/>
      <c r="AO161" s="198"/>
      <c r="AP161" s="198"/>
      <c r="AQ161" s="198"/>
      <c r="AR161" s="198"/>
      <c r="AS161" s="198"/>
      <c r="AT161" s="198"/>
      <c r="AU161" s="198"/>
      <c r="AV161" s="198"/>
      <c r="AW161" s="198"/>
      <c r="AX161" s="198"/>
      <c r="AY161" s="198"/>
      <c r="AZ161" s="198"/>
      <c r="BA161" s="198"/>
      <c r="BB161" s="198"/>
      <c r="BC161" s="198"/>
      <c r="BD161" s="198"/>
      <c r="BE161" s="198"/>
      <c r="BF161" s="198"/>
    </row>
    <row r="162" spans="1:58" s="199" customFormat="1" ht="42.75" x14ac:dyDescent="0.2">
      <c r="A162" s="184"/>
      <c r="B162" s="211"/>
      <c r="C162" s="211"/>
      <c r="D162" s="211"/>
      <c r="E162" s="206" t="s">
        <v>326</v>
      </c>
      <c r="F162" s="206" t="s">
        <v>851</v>
      </c>
      <c r="G162" s="155">
        <v>0.2</v>
      </c>
      <c r="H162" s="206" t="s">
        <v>669</v>
      </c>
      <c r="I162" s="206" t="s">
        <v>670</v>
      </c>
      <c r="J162" s="103" t="s">
        <v>351</v>
      </c>
      <c r="K162" s="103" t="s">
        <v>347</v>
      </c>
      <c r="L162" s="103" t="s">
        <v>318</v>
      </c>
      <c r="M162" s="103" t="s">
        <v>352</v>
      </c>
      <c r="N162" s="214">
        <v>116149.43399999999</v>
      </c>
      <c r="O162" s="224"/>
      <c r="P162" s="211"/>
      <c r="Q162" s="208" t="s">
        <v>1699</v>
      </c>
      <c r="R162" s="208" t="s">
        <v>1701</v>
      </c>
      <c r="S162" s="189"/>
      <c r="T162" s="189"/>
      <c r="U162" s="198"/>
      <c r="V162" s="198"/>
      <c r="W162" s="198"/>
      <c r="X162" s="198"/>
      <c r="Y162" s="198"/>
      <c r="Z162" s="198"/>
      <c r="AA162" s="198"/>
      <c r="AB162" s="198"/>
      <c r="AC162" s="198"/>
      <c r="AD162" s="198"/>
      <c r="AE162" s="198"/>
      <c r="AF162" s="198"/>
      <c r="AG162" s="198"/>
      <c r="AH162" s="198"/>
      <c r="AI162" s="198"/>
      <c r="AJ162" s="198"/>
      <c r="AK162" s="198"/>
      <c r="AL162" s="198"/>
      <c r="AM162" s="198"/>
      <c r="AN162" s="198"/>
      <c r="AO162" s="198"/>
      <c r="AP162" s="198"/>
      <c r="AQ162" s="198"/>
      <c r="AR162" s="198"/>
      <c r="AS162" s="198"/>
      <c r="AT162" s="198"/>
      <c r="AU162" s="198"/>
      <c r="AV162" s="198"/>
      <c r="AW162" s="198"/>
      <c r="AX162" s="198"/>
      <c r="AY162" s="198"/>
      <c r="AZ162" s="198"/>
      <c r="BA162" s="198"/>
      <c r="BB162" s="198"/>
      <c r="BC162" s="198"/>
      <c r="BD162" s="198"/>
      <c r="BE162" s="198"/>
      <c r="BF162" s="198"/>
    </row>
    <row r="163" spans="1:58" s="199" customFormat="1" ht="42.75" x14ac:dyDescent="0.2">
      <c r="A163" s="184"/>
      <c r="B163" s="211"/>
      <c r="C163" s="211"/>
      <c r="D163" s="211"/>
      <c r="E163" s="206" t="s">
        <v>353</v>
      </c>
      <c r="F163" s="206" t="s">
        <v>671</v>
      </c>
      <c r="G163" s="155">
        <v>0.1</v>
      </c>
      <c r="H163" s="206" t="s">
        <v>672</v>
      </c>
      <c r="I163" s="206" t="s">
        <v>673</v>
      </c>
      <c r="J163" s="103" t="s">
        <v>674</v>
      </c>
      <c r="K163" s="103" t="s">
        <v>347</v>
      </c>
      <c r="L163" s="103" t="s">
        <v>359</v>
      </c>
      <c r="M163" s="103" t="s">
        <v>375</v>
      </c>
      <c r="N163" s="214">
        <v>58074.716999999997</v>
      </c>
      <c r="O163" s="224"/>
      <c r="P163" s="211"/>
      <c r="Q163" s="208" t="s">
        <v>1699</v>
      </c>
      <c r="R163" s="208" t="s">
        <v>1701</v>
      </c>
      <c r="S163" s="189"/>
      <c r="T163" s="189"/>
      <c r="U163" s="198"/>
      <c r="V163" s="198"/>
      <c r="W163" s="198"/>
      <c r="X163" s="198"/>
      <c r="Y163" s="198"/>
      <c r="Z163" s="198"/>
      <c r="AA163" s="198"/>
      <c r="AB163" s="198"/>
      <c r="AC163" s="198"/>
      <c r="AD163" s="198"/>
      <c r="AE163" s="198"/>
      <c r="AF163" s="198"/>
      <c r="AG163" s="198"/>
      <c r="AH163" s="198"/>
      <c r="AI163" s="198"/>
      <c r="AJ163" s="198"/>
      <c r="AK163" s="198"/>
      <c r="AL163" s="198"/>
      <c r="AM163" s="198"/>
      <c r="AN163" s="198"/>
      <c r="AO163" s="198"/>
      <c r="AP163" s="198"/>
      <c r="AQ163" s="198"/>
      <c r="AR163" s="198"/>
      <c r="AS163" s="198"/>
      <c r="AT163" s="198"/>
      <c r="AU163" s="198"/>
      <c r="AV163" s="198"/>
      <c r="AW163" s="198"/>
      <c r="AX163" s="198"/>
      <c r="AY163" s="198"/>
      <c r="AZ163" s="198"/>
      <c r="BA163" s="198"/>
      <c r="BB163" s="198"/>
      <c r="BC163" s="198"/>
      <c r="BD163" s="198"/>
      <c r="BE163" s="198"/>
      <c r="BF163" s="198"/>
    </row>
    <row r="164" spans="1:58" s="199" customFormat="1" ht="57" x14ac:dyDescent="0.2">
      <c r="A164" s="184"/>
      <c r="B164" s="211"/>
      <c r="C164" s="211"/>
      <c r="D164" s="211"/>
      <c r="E164" s="206" t="s">
        <v>360</v>
      </c>
      <c r="F164" s="206" t="s">
        <v>675</v>
      </c>
      <c r="G164" s="155">
        <v>0.3</v>
      </c>
      <c r="H164" s="206" t="s">
        <v>676</v>
      </c>
      <c r="I164" s="103" t="s">
        <v>677</v>
      </c>
      <c r="J164" s="103" t="s">
        <v>678</v>
      </c>
      <c r="K164" s="103" t="s">
        <v>347</v>
      </c>
      <c r="L164" s="103" t="s">
        <v>375</v>
      </c>
      <c r="M164" s="103" t="s">
        <v>431</v>
      </c>
      <c r="N164" s="214">
        <v>174224.15099999998</v>
      </c>
      <c r="O164" s="224"/>
      <c r="P164" s="211"/>
      <c r="Q164" s="208" t="s">
        <v>1699</v>
      </c>
      <c r="R164" s="208" t="s">
        <v>1701</v>
      </c>
      <c r="S164" s="189"/>
      <c r="T164" s="189"/>
      <c r="U164" s="198"/>
      <c r="V164" s="198"/>
      <c r="W164" s="198"/>
      <c r="X164" s="198"/>
      <c r="Y164" s="198"/>
      <c r="Z164" s="198"/>
      <c r="AA164" s="198"/>
      <c r="AB164" s="198"/>
      <c r="AC164" s="198"/>
      <c r="AD164" s="198"/>
      <c r="AE164" s="198"/>
      <c r="AF164" s="198"/>
      <c r="AG164" s="198"/>
      <c r="AH164" s="198"/>
      <c r="AI164" s="198"/>
      <c r="AJ164" s="198"/>
      <c r="AK164" s="198"/>
      <c r="AL164" s="198"/>
      <c r="AM164" s="198"/>
      <c r="AN164" s="198"/>
      <c r="AO164" s="198"/>
      <c r="AP164" s="198"/>
      <c r="AQ164" s="198"/>
      <c r="AR164" s="198"/>
      <c r="AS164" s="198"/>
      <c r="AT164" s="198"/>
      <c r="AU164" s="198"/>
      <c r="AV164" s="198"/>
      <c r="AW164" s="198"/>
      <c r="AX164" s="198"/>
      <c r="AY164" s="198"/>
      <c r="AZ164" s="198"/>
      <c r="BA164" s="198"/>
      <c r="BB164" s="198"/>
      <c r="BC164" s="198"/>
      <c r="BD164" s="198"/>
      <c r="BE164" s="198"/>
      <c r="BF164" s="198"/>
    </row>
    <row r="165" spans="1:58" s="199" customFormat="1" ht="28.5" x14ac:dyDescent="0.2">
      <c r="A165" s="184"/>
      <c r="B165" s="211"/>
      <c r="C165" s="211"/>
      <c r="D165" s="211"/>
      <c r="E165" s="206" t="s">
        <v>366</v>
      </c>
      <c r="F165" s="206" t="s">
        <v>679</v>
      </c>
      <c r="G165" s="155">
        <v>0.1</v>
      </c>
      <c r="H165" s="206" t="s">
        <v>680</v>
      </c>
      <c r="I165" s="206" t="s">
        <v>681</v>
      </c>
      <c r="J165" s="103" t="s">
        <v>419</v>
      </c>
      <c r="K165" s="103" t="s">
        <v>347</v>
      </c>
      <c r="L165" s="103" t="s">
        <v>352</v>
      </c>
      <c r="M165" s="103" t="s">
        <v>375</v>
      </c>
      <c r="N165" s="214">
        <v>58074.716999999997</v>
      </c>
      <c r="O165" s="224"/>
      <c r="P165" s="211"/>
      <c r="Q165" s="208" t="s">
        <v>1699</v>
      </c>
      <c r="R165" s="208" t="s">
        <v>1701</v>
      </c>
      <c r="S165" s="189"/>
      <c r="T165" s="189"/>
      <c r="U165" s="198"/>
      <c r="V165" s="198"/>
      <c r="W165" s="198"/>
      <c r="X165" s="198"/>
      <c r="Y165" s="198"/>
      <c r="Z165" s="198"/>
      <c r="AA165" s="198"/>
      <c r="AB165" s="198"/>
      <c r="AC165" s="198"/>
      <c r="AD165" s="198"/>
      <c r="AE165" s="198"/>
      <c r="AF165" s="198"/>
      <c r="AG165" s="198"/>
      <c r="AH165" s="198"/>
      <c r="AI165" s="198"/>
      <c r="AJ165" s="198"/>
      <c r="AK165" s="198"/>
      <c r="AL165" s="198"/>
      <c r="AM165" s="198"/>
      <c r="AN165" s="198"/>
      <c r="AO165" s="198"/>
      <c r="AP165" s="198"/>
      <c r="AQ165" s="198"/>
      <c r="AR165" s="198"/>
      <c r="AS165" s="198"/>
      <c r="AT165" s="198"/>
      <c r="AU165" s="198"/>
      <c r="AV165" s="198"/>
      <c r="AW165" s="198"/>
      <c r="AX165" s="198"/>
      <c r="AY165" s="198"/>
      <c r="AZ165" s="198"/>
      <c r="BA165" s="198"/>
      <c r="BB165" s="198"/>
      <c r="BC165" s="198"/>
      <c r="BD165" s="198"/>
      <c r="BE165" s="198"/>
      <c r="BF165" s="198"/>
    </row>
    <row r="166" spans="1:58" s="199" customFormat="1" ht="42.75" x14ac:dyDescent="0.2">
      <c r="A166" s="184"/>
      <c r="B166" s="211"/>
      <c r="C166" s="211"/>
      <c r="D166" s="211"/>
      <c r="E166" s="206" t="s">
        <v>370</v>
      </c>
      <c r="F166" s="206" t="s">
        <v>682</v>
      </c>
      <c r="G166" s="155">
        <v>0.3</v>
      </c>
      <c r="H166" s="206" t="s">
        <v>683</v>
      </c>
      <c r="I166" s="206" t="s">
        <v>684</v>
      </c>
      <c r="J166" s="103" t="s">
        <v>685</v>
      </c>
      <c r="K166" s="103" t="s">
        <v>347</v>
      </c>
      <c r="L166" s="103" t="s">
        <v>375</v>
      </c>
      <c r="M166" s="103" t="s">
        <v>431</v>
      </c>
      <c r="N166" s="214">
        <v>174224.15099999998</v>
      </c>
      <c r="O166" s="224"/>
      <c r="P166" s="211"/>
      <c r="Q166" s="208" t="s">
        <v>1699</v>
      </c>
      <c r="R166" s="208" t="s">
        <v>1701</v>
      </c>
      <c r="S166" s="189"/>
      <c r="T166" s="189"/>
      <c r="U166" s="198"/>
      <c r="V166" s="198"/>
      <c r="W166" s="198"/>
      <c r="X166" s="198"/>
      <c r="Y166" s="198"/>
      <c r="Z166" s="198"/>
      <c r="AA166" s="198"/>
      <c r="AB166" s="198"/>
      <c r="AC166" s="198"/>
      <c r="AD166" s="198"/>
      <c r="AE166" s="198"/>
      <c r="AF166" s="198"/>
      <c r="AG166" s="198"/>
      <c r="AH166" s="198"/>
      <c r="AI166" s="198"/>
      <c r="AJ166" s="198"/>
      <c r="AK166" s="198"/>
      <c r="AL166" s="198"/>
      <c r="AM166" s="198"/>
      <c r="AN166" s="198"/>
      <c r="AO166" s="198"/>
      <c r="AP166" s="198"/>
      <c r="AQ166" s="198"/>
      <c r="AR166" s="198"/>
      <c r="AS166" s="198"/>
      <c r="AT166" s="198"/>
      <c r="AU166" s="198"/>
      <c r="AV166" s="198"/>
      <c r="AW166" s="198"/>
      <c r="AX166" s="198"/>
      <c r="AY166" s="198"/>
      <c r="AZ166" s="198"/>
      <c r="BA166" s="198"/>
      <c r="BB166" s="198"/>
      <c r="BC166" s="198"/>
      <c r="BD166" s="198"/>
      <c r="BE166" s="198"/>
      <c r="BF166" s="198"/>
    </row>
    <row r="167" spans="1:58" s="199" customFormat="1" ht="75" x14ac:dyDescent="0.2">
      <c r="A167" s="184"/>
      <c r="B167" s="203" t="s">
        <v>647</v>
      </c>
      <c r="C167" s="212" t="s">
        <v>648</v>
      </c>
      <c r="D167" s="203">
        <v>2</v>
      </c>
      <c r="E167" s="212"/>
      <c r="F167" s="203" t="s">
        <v>686</v>
      </c>
      <c r="G167" s="204">
        <f>SUM(G168:G170)</f>
        <v>1</v>
      </c>
      <c r="H167" s="203" t="s">
        <v>658</v>
      </c>
      <c r="I167" s="203" t="s">
        <v>660</v>
      </c>
      <c r="J167" s="203" t="s">
        <v>875</v>
      </c>
      <c r="K167" s="203" t="s">
        <v>410</v>
      </c>
      <c r="L167" s="203" t="s">
        <v>318</v>
      </c>
      <c r="M167" s="203" t="s">
        <v>319</v>
      </c>
      <c r="N167" s="213">
        <v>483955.97499999998</v>
      </c>
      <c r="O167" s="212"/>
      <c r="P167" s="212"/>
      <c r="Q167" s="203" t="s">
        <v>1699</v>
      </c>
      <c r="R167" s="203" t="s">
        <v>1701</v>
      </c>
      <c r="S167" s="189"/>
      <c r="T167" s="189"/>
      <c r="U167" s="198"/>
      <c r="V167" s="198"/>
      <c r="W167" s="198"/>
      <c r="X167" s="198"/>
      <c r="Y167" s="198"/>
      <c r="Z167" s="198"/>
      <c r="AA167" s="198"/>
      <c r="AB167" s="198"/>
      <c r="AC167" s="198"/>
      <c r="AD167" s="198"/>
      <c r="AE167" s="198"/>
      <c r="AF167" s="198"/>
      <c r="AG167" s="198"/>
      <c r="AH167" s="198"/>
      <c r="AI167" s="198"/>
      <c r="AJ167" s="198"/>
      <c r="AK167" s="198"/>
      <c r="AL167" s="198"/>
      <c r="AM167" s="198"/>
      <c r="AN167" s="198"/>
      <c r="AO167" s="198"/>
      <c r="AP167" s="198"/>
      <c r="AQ167" s="198"/>
      <c r="AR167" s="198"/>
      <c r="AS167" s="198"/>
      <c r="AT167" s="198"/>
      <c r="AU167" s="198"/>
      <c r="AV167" s="198"/>
      <c r="AW167" s="198"/>
      <c r="AX167" s="198"/>
      <c r="AY167" s="198"/>
      <c r="AZ167" s="198"/>
      <c r="BA167" s="198"/>
      <c r="BB167" s="198"/>
      <c r="BC167" s="198"/>
      <c r="BD167" s="198"/>
      <c r="BE167" s="198"/>
      <c r="BF167" s="198"/>
    </row>
    <row r="168" spans="1:58" s="199" customFormat="1" ht="28.5" x14ac:dyDescent="0.2">
      <c r="A168" s="184"/>
      <c r="B168" s="211"/>
      <c r="C168" s="211"/>
      <c r="D168" s="211"/>
      <c r="E168" s="206" t="s">
        <v>326</v>
      </c>
      <c r="F168" s="206" t="s">
        <v>992</v>
      </c>
      <c r="G168" s="237">
        <v>0.5</v>
      </c>
      <c r="H168" s="103" t="s">
        <v>994</v>
      </c>
      <c r="I168" s="103" t="s">
        <v>993</v>
      </c>
      <c r="J168" s="206" t="s">
        <v>875</v>
      </c>
      <c r="K168" s="206" t="s">
        <v>410</v>
      </c>
      <c r="L168" s="206" t="s">
        <v>318</v>
      </c>
      <c r="M168" s="206" t="s">
        <v>319</v>
      </c>
      <c r="N168" s="207">
        <f>N167*G168</f>
        <v>241977.98749999999</v>
      </c>
      <c r="O168" s="211"/>
      <c r="P168" s="211"/>
      <c r="Q168" s="208" t="s">
        <v>1699</v>
      </c>
      <c r="R168" s="208" t="s">
        <v>1701</v>
      </c>
      <c r="S168" s="189"/>
      <c r="T168" s="189"/>
      <c r="U168" s="198"/>
      <c r="V168" s="198"/>
      <c r="W168" s="198"/>
      <c r="X168" s="198"/>
      <c r="Y168" s="198"/>
      <c r="Z168" s="198"/>
      <c r="AA168" s="198"/>
      <c r="AB168" s="198"/>
      <c r="AC168" s="198"/>
      <c r="AD168" s="198"/>
      <c r="AE168" s="198"/>
      <c r="AF168" s="198"/>
      <c r="AG168" s="198"/>
      <c r="AH168" s="198"/>
      <c r="AI168" s="198"/>
      <c r="AJ168" s="198"/>
      <c r="AK168" s="198"/>
      <c r="AL168" s="198"/>
      <c r="AM168" s="198"/>
      <c r="AN168" s="198"/>
      <c r="AO168" s="198"/>
      <c r="AP168" s="198"/>
      <c r="AQ168" s="198"/>
      <c r="AR168" s="198"/>
      <c r="AS168" s="198"/>
      <c r="AT168" s="198"/>
      <c r="AU168" s="198"/>
      <c r="AV168" s="198"/>
      <c r="AW168" s="198"/>
      <c r="AX168" s="198"/>
      <c r="AY168" s="198"/>
      <c r="AZ168" s="198"/>
      <c r="BA168" s="198"/>
      <c r="BB168" s="198"/>
      <c r="BC168" s="198"/>
      <c r="BD168" s="198"/>
      <c r="BE168" s="198"/>
      <c r="BF168" s="198"/>
    </row>
    <row r="169" spans="1:58" s="199" customFormat="1" ht="28.5" x14ac:dyDescent="0.2">
      <c r="A169" s="184"/>
      <c r="B169" s="211"/>
      <c r="C169" s="211"/>
      <c r="D169" s="211"/>
      <c r="E169" s="206" t="s">
        <v>353</v>
      </c>
      <c r="F169" s="206" t="s">
        <v>995</v>
      </c>
      <c r="G169" s="237">
        <v>0.25</v>
      </c>
      <c r="H169" s="206" t="s">
        <v>998</v>
      </c>
      <c r="I169" s="206" t="s">
        <v>996</v>
      </c>
      <c r="J169" s="206" t="s">
        <v>997</v>
      </c>
      <c r="K169" s="206" t="s">
        <v>410</v>
      </c>
      <c r="L169" s="206" t="s">
        <v>318</v>
      </c>
      <c r="M169" s="206" t="s">
        <v>319</v>
      </c>
      <c r="N169" s="207">
        <f>N167*G169</f>
        <v>120988.99374999999</v>
      </c>
      <c r="O169" s="211"/>
      <c r="P169" s="211"/>
      <c r="Q169" s="208" t="s">
        <v>1699</v>
      </c>
      <c r="R169" s="208" t="s">
        <v>1701</v>
      </c>
      <c r="S169" s="189"/>
      <c r="T169" s="189"/>
      <c r="U169" s="198"/>
      <c r="V169" s="198"/>
      <c r="W169" s="198"/>
      <c r="X169" s="198"/>
      <c r="Y169" s="198"/>
      <c r="Z169" s="198"/>
      <c r="AA169" s="198"/>
      <c r="AB169" s="198"/>
      <c r="AC169" s="198"/>
      <c r="AD169" s="198"/>
      <c r="AE169" s="198"/>
      <c r="AF169" s="198"/>
      <c r="AG169" s="198"/>
      <c r="AH169" s="198"/>
      <c r="AI169" s="198"/>
      <c r="AJ169" s="198"/>
      <c r="AK169" s="198"/>
      <c r="AL169" s="198"/>
      <c r="AM169" s="198"/>
      <c r="AN169" s="198"/>
      <c r="AO169" s="198"/>
      <c r="AP169" s="198"/>
      <c r="AQ169" s="198"/>
      <c r="AR169" s="198"/>
      <c r="AS169" s="198"/>
      <c r="AT169" s="198"/>
      <c r="AU169" s="198"/>
      <c r="AV169" s="198"/>
      <c r="AW169" s="198"/>
      <c r="AX169" s="198"/>
      <c r="AY169" s="198"/>
      <c r="AZ169" s="198"/>
      <c r="BA169" s="198"/>
      <c r="BB169" s="198"/>
      <c r="BC169" s="198"/>
      <c r="BD169" s="198"/>
      <c r="BE169" s="198"/>
      <c r="BF169" s="198"/>
    </row>
    <row r="170" spans="1:58" s="199" customFormat="1" ht="42.75" x14ac:dyDescent="0.2">
      <c r="A170" s="184"/>
      <c r="B170" s="211"/>
      <c r="C170" s="211"/>
      <c r="D170" s="211"/>
      <c r="E170" s="206" t="s">
        <v>366</v>
      </c>
      <c r="F170" s="206" t="s">
        <v>687</v>
      </c>
      <c r="G170" s="237">
        <v>0.25</v>
      </c>
      <c r="H170" s="206" t="s">
        <v>1000</v>
      </c>
      <c r="I170" s="206" t="s">
        <v>999</v>
      </c>
      <c r="J170" s="206" t="s">
        <v>1001</v>
      </c>
      <c r="K170" s="206" t="s">
        <v>410</v>
      </c>
      <c r="L170" s="206" t="s">
        <v>318</v>
      </c>
      <c r="M170" s="206" t="s">
        <v>319</v>
      </c>
      <c r="N170" s="207">
        <f>N167*G170</f>
        <v>120988.99374999999</v>
      </c>
      <c r="O170" s="211"/>
      <c r="P170" s="211"/>
      <c r="Q170" s="208" t="s">
        <v>1699</v>
      </c>
      <c r="R170" s="208" t="s">
        <v>1701</v>
      </c>
      <c r="S170" s="189"/>
      <c r="T170" s="189"/>
      <c r="U170" s="198"/>
      <c r="V170" s="198"/>
      <c r="W170" s="198"/>
      <c r="X170" s="198"/>
      <c r="Y170" s="198"/>
      <c r="Z170" s="198"/>
      <c r="AA170" s="198"/>
      <c r="AB170" s="198"/>
      <c r="AC170" s="198"/>
      <c r="AD170" s="198"/>
      <c r="AE170" s="198"/>
      <c r="AF170" s="198"/>
      <c r="AG170" s="198"/>
      <c r="AH170" s="198"/>
      <c r="AI170" s="198"/>
      <c r="AJ170" s="198"/>
      <c r="AK170" s="198"/>
      <c r="AL170" s="198"/>
      <c r="AM170" s="198"/>
      <c r="AN170" s="198"/>
      <c r="AO170" s="198"/>
      <c r="AP170" s="198"/>
      <c r="AQ170" s="198"/>
      <c r="AR170" s="198"/>
      <c r="AS170" s="198"/>
      <c r="AT170" s="198"/>
      <c r="AU170" s="198"/>
      <c r="AV170" s="198"/>
      <c r="AW170" s="198"/>
      <c r="AX170" s="198"/>
      <c r="AY170" s="198"/>
      <c r="AZ170" s="198"/>
      <c r="BA170" s="198"/>
      <c r="BB170" s="198"/>
      <c r="BC170" s="198"/>
      <c r="BD170" s="198"/>
      <c r="BE170" s="198"/>
      <c r="BF170" s="198"/>
    </row>
    <row r="171" spans="1:58" s="199" customFormat="1" ht="60" x14ac:dyDescent="0.2">
      <c r="A171" s="184"/>
      <c r="B171" s="203" t="s">
        <v>647</v>
      </c>
      <c r="C171" s="203" t="s">
        <v>649</v>
      </c>
      <c r="D171" s="203">
        <v>3</v>
      </c>
      <c r="E171" s="212"/>
      <c r="F171" s="203" t="s">
        <v>662</v>
      </c>
      <c r="G171" s="204">
        <f>SUM(G172:G173)</f>
        <v>1</v>
      </c>
      <c r="H171" s="212" t="s">
        <v>663</v>
      </c>
      <c r="I171" s="212" t="s">
        <v>1004</v>
      </c>
      <c r="J171" s="212" t="s">
        <v>991</v>
      </c>
      <c r="K171" s="212" t="s">
        <v>410</v>
      </c>
      <c r="L171" s="212" t="s">
        <v>318</v>
      </c>
      <c r="M171" s="212" t="s">
        <v>319</v>
      </c>
      <c r="N171" s="205">
        <v>387164.78</v>
      </c>
      <c r="O171" s="203"/>
      <c r="P171" s="212"/>
      <c r="Q171" s="203" t="s">
        <v>1699</v>
      </c>
      <c r="R171" s="203" t="s">
        <v>1701</v>
      </c>
      <c r="S171" s="189"/>
      <c r="T171" s="189"/>
      <c r="U171" s="198"/>
      <c r="V171" s="198"/>
      <c r="W171" s="198"/>
      <c r="X171" s="198"/>
      <c r="Y171" s="198"/>
      <c r="Z171" s="198"/>
      <c r="AA171" s="198"/>
      <c r="AB171" s="198"/>
      <c r="AC171" s="198"/>
      <c r="AD171" s="198"/>
      <c r="AE171" s="198"/>
      <c r="AF171" s="198"/>
      <c r="AG171" s="198"/>
      <c r="AH171" s="198"/>
      <c r="AI171" s="198"/>
      <c r="AJ171" s="198"/>
      <c r="AK171" s="198"/>
      <c r="AL171" s="198"/>
      <c r="AM171" s="198"/>
      <c r="AN171" s="198"/>
      <c r="AO171" s="198"/>
      <c r="AP171" s="198"/>
      <c r="AQ171" s="198"/>
      <c r="AR171" s="198"/>
      <c r="AS171" s="198"/>
      <c r="AT171" s="198"/>
      <c r="AU171" s="198"/>
      <c r="AV171" s="198"/>
      <c r="AW171" s="198"/>
      <c r="AX171" s="198"/>
      <c r="AY171" s="198"/>
      <c r="AZ171" s="198"/>
      <c r="BA171" s="198"/>
      <c r="BB171" s="198"/>
      <c r="BC171" s="198"/>
      <c r="BD171" s="198"/>
      <c r="BE171" s="198"/>
      <c r="BF171" s="198"/>
    </row>
    <row r="172" spans="1:58" s="184" customFormat="1" ht="57" x14ac:dyDescent="0.2">
      <c r="B172" s="211"/>
      <c r="C172" s="211"/>
      <c r="D172" s="211"/>
      <c r="E172" s="103" t="s">
        <v>353</v>
      </c>
      <c r="F172" s="156" t="s">
        <v>1006</v>
      </c>
      <c r="G172" s="156">
        <v>0.5</v>
      </c>
      <c r="H172" s="103" t="s">
        <v>1002</v>
      </c>
      <c r="I172" s="103" t="s">
        <v>1005</v>
      </c>
      <c r="J172" s="103" t="s">
        <v>1003</v>
      </c>
      <c r="K172" s="103" t="s">
        <v>410</v>
      </c>
      <c r="L172" s="103" t="s">
        <v>318</v>
      </c>
      <c r="M172" s="103" t="s">
        <v>319</v>
      </c>
      <c r="N172" s="214">
        <f>N171*G172</f>
        <v>193582.39</v>
      </c>
      <c r="O172" s="211"/>
      <c r="P172" s="211"/>
      <c r="Q172" s="208" t="s">
        <v>1699</v>
      </c>
      <c r="R172" s="208" t="s">
        <v>1701</v>
      </c>
      <c r="S172" s="209"/>
      <c r="T172" s="209"/>
      <c r="U172" s="210"/>
      <c r="V172" s="210"/>
      <c r="W172" s="210"/>
      <c r="X172" s="210"/>
      <c r="Y172" s="210"/>
      <c r="Z172" s="210"/>
      <c r="AA172" s="210"/>
      <c r="AB172" s="210"/>
      <c r="AC172" s="210"/>
      <c r="AD172" s="210"/>
      <c r="AE172" s="210"/>
      <c r="AF172" s="210"/>
      <c r="AG172" s="210"/>
      <c r="AH172" s="210"/>
      <c r="AI172" s="210"/>
      <c r="AJ172" s="210"/>
      <c r="AK172" s="210"/>
      <c r="AL172" s="210"/>
      <c r="AM172" s="210"/>
      <c r="AN172" s="210"/>
      <c r="AO172" s="210"/>
      <c r="AP172" s="210"/>
      <c r="AQ172" s="210"/>
      <c r="AR172" s="210"/>
      <c r="AS172" s="210"/>
      <c r="AT172" s="210"/>
      <c r="AU172" s="210"/>
      <c r="AV172" s="210"/>
      <c r="AW172" s="210"/>
      <c r="AX172" s="210"/>
      <c r="AY172" s="210"/>
      <c r="AZ172" s="210"/>
      <c r="BA172" s="210"/>
      <c r="BB172" s="210"/>
      <c r="BC172" s="210"/>
      <c r="BD172" s="210"/>
      <c r="BE172" s="210"/>
      <c r="BF172" s="210"/>
    </row>
    <row r="173" spans="1:58" s="199" customFormat="1" ht="28.5" x14ac:dyDescent="0.2">
      <c r="A173" s="184"/>
      <c r="B173" s="211"/>
      <c r="C173" s="211"/>
      <c r="D173" s="211"/>
      <c r="E173" s="103" t="s">
        <v>360</v>
      </c>
      <c r="F173" s="156" t="s">
        <v>1007</v>
      </c>
      <c r="G173" s="155">
        <v>0.5</v>
      </c>
      <c r="H173" s="103" t="s">
        <v>663</v>
      </c>
      <c r="I173" s="103" t="s">
        <v>1004</v>
      </c>
      <c r="J173" s="103" t="s">
        <v>991</v>
      </c>
      <c r="K173" s="103" t="s">
        <v>410</v>
      </c>
      <c r="L173" s="103" t="s">
        <v>318</v>
      </c>
      <c r="M173" s="103" t="s">
        <v>319</v>
      </c>
      <c r="N173" s="214">
        <f>N171*G173</f>
        <v>193582.39</v>
      </c>
      <c r="O173" s="211"/>
      <c r="P173" s="211"/>
      <c r="Q173" s="208" t="s">
        <v>1699</v>
      </c>
      <c r="R173" s="208" t="s">
        <v>1701</v>
      </c>
      <c r="S173" s="189"/>
      <c r="T173" s="189"/>
      <c r="U173" s="198"/>
      <c r="V173" s="198"/>
      <c r="W173" s="198"/>
      <c r="X173" s="198"/>
      <c r="Y173" s="198"/>
      <c r="Z173" s="198"/>
      <c r="AA173" s="198"/>
      <c r="AB173" s="198"/>
      <c r="AC173" s="198"/>
      <c r="AD173" s="198"/>
      <c r="AE173" s="198"/>
      <c r="AF173" s="198"/>
      <c r="AG173" s="198"/>
      <c r="AH173" s="198"/>
      <c r="AI173" s="198"/>
      <c r="AJ173" s="198"/>
      <c r="AK173" s="198"/>
      <c r="AL173" s="198"/>
      <c r="AM173" s="198"/>
      <c r="AN173" s="198"/>
      <c r="AO173" s="198"/>
      <c r="AP173" s="198"/>
      <c r="AQ173" s="198"/>
      <c r="AR173" s="198"/>
      <c r="AS173" s="198"/>
      <c r="AT173" s="198"/>
      <c r="AU173" s="198"/>
      <c r="AV173" s="198"/>
      <c r="AW173" s="198"/>
      <c r="AX173" s="198"/>
      <c r="AY173" s="198"/>
      <c r="AZ173" s="198"/>
      <c r="BA173" s="198"/>
      <c r="BB173" s="198"/>
      <c r="BC173" s="198"/>
      <c r="BD173" s="198"/>
      <c r="BE173" s="198"/>
      <c r="BF173" s="198"/>
    </row>
    <row r="174" spans="1:58" s="199" customFormat="1" ht="45" x14ac:dyDescent="0.2">
      <c r="A174" s="184"/>
      <c r="B174" s="203" t="s">
        <v>647</v>
      </c>
      <c r="C174" s="212" t="s">
        <v>665</v>
      </c>
      <c r="D174" s="203">
        <v>4</v>
      </c>
      <c r="E174" s="212"/>
      <c r="F174" s="203" t="s">
        <v>666</v>
      </c>
      <c r="G174" s="204">
        <f>SUM(G175:G176)</f>
        <v>1</v>
      </c>
      <c r="H174" s="212" t="s">
        <v>667</v>
      </c>
      <c r="I174" s="212" t="s">
        <v>688</v>
      </c>
      <c r="J174" s="212" t="s">
        <v>668</v>
      </c>
      <c r="K174" s="212" t="s">
        <v>410</v>
      </c>
      <c r="L174" s="212" t="s">
        <v>318</v>
      </c>
      <c r="M174" s="212" t="s">
        <v>319</v>
      </c>
      <c r="N174" s="213">
        <v>483955.97499999998</v>
      </c>
      <c r="O174" s="212"/>
      <c r="P174" s="212"/>
      <c r="Q174" s="203" t="s">
        <v>1699</v>
      </c>
      <c r="R174" s="203" t="s">
        <v>1701</v>
      </c>
      <c r="S174" s="189"/>
      <c r="T174" s="189"/>
      <c r="U174" s="198"/>
      <c r="V174" s="198"/>
      <c r="W174" s="198"/>
      <c r="X174" s="198"/>
      <c r="Y174" s="198"/>
      <c r="Z174" s="198"/>
      <c r="AA174" s="198"/>
      <c r="AB174" s="198"/>
      <c r="AC174" s="198"/>
      <c r="AD174" s="198"/>
      <c r="AE174" s="198"/>
      <c r="AF174" s="198"/>
      <c r="AG174" s="198"/>
      <c r="AH174" s="198"/>
      <c r="AI174" s="198"/>
      <c r="AJ174" s="198"/>
      <c r="AK174" s="198"/>
      <c r="AL174" s="198"/>
      <c r="AM174" s="198"/>
      <c r="AN174" s="198"/>
      <c r="AO174" s="198"/>
      <c r="AP174" s="198"/>
      <c r="AQ174" s="198"/>
      <c r="AR174" s="198"/>
      <c r="AS174" s="198"/>
      <c r="AT174" s="198"/>
      <c r="AU174" s="198"/>
      <c r="AV174" s="198"/>
      <c r="AW174" s="198"/>
      <c r="AX174" s="198"/>
      <c r="AY174" s="198"/>
      <c r="AZ174" s="198"/>
      <c r="BA174" s="198"/>
      <c r="BB174" s="198"/>
      <c r="BC174" s="198"/>
      <c r="BD174" s="198"/>
      <c r="BE174" s="198"/>
      <c r="BF174" s="198"/>
    </row>
    <row r="175" spans="1:58" s="199" customFormat="1" ht="42.75" x14ac:dyDescent="0.2">
      <c r="A175" s="184"/>
      <c r="B175" s="211"/>
      <c r="C175" s="211"/>
      <c r="D175" s="211"/>
      <c r="E175" s="206" t="s">
        <v>326</v>
      </c>
      <c r="F175" s="206" t="s">
        <v>726</v>
      </c>
      <c r="G175" s="161">
        <v>0.5</v>
      </c>
      <c r="H175" s="206" t="s">
        <v>877</v>
      </c>
      <c r="I175" s="206" t="s">
        <v>688</v>
      </c>
      <c r="J175" s="103" t="s">
        <v>876</v>
      </c>
      <c r="K175" s="103" t="s">
        <v>410</v>
      </c>
      <c r="L175" s="103" t="s">
        <v>318</v>
      </c>
      <c r="M175" s="103" t="s">
        <v>319</v>
      </c>
      <c r="N175" s="214">
        <f>N174*G175</f>
        <v>241977.98749999999</v>
      </c>
      <c r="O175" s="211"/>
      <c r="P175" s="211"/>
      <c r="Q175" s="208" t="s">
        <v>1699</v>
      </c>
      <c r="R175" s="208" t="s">
        <v>1701</v>
      </c>
      <c r="S175" s="189"/>
      <c r="T175" s="189"/>
      <c r="U175" s="198"/>
      <c r="V175" s="198"/>
      <c r="W175" s="198"/>
      <c r="X175" s="198"/>
      <c r="Y175" s="198"/>
      <c r="Z175" s="198"/>
      <c r="AA175" s="198"/>
      <c r="AB175" s="198"/>
      <c r="AC175" s="198"/>
      <c r="AD175" s="198"/>
      <c r="AE175" s="198"/>
      <c r="AF175" s="198"/>
      <c r="AG175" s="198"/>
      <c r="AH175" s="198"/>
      <c r="AI175" s="198"/>
      <c r="AJ175" s="198"/>
      <c r="AK175" s="198"/>
      <c r="AL175" s="198"/>
      <c r="AM175" s="198"/>
      <c r="AN175" s="198"/>
      <c r="AO175" s="198"/>
      <c r="AP175" s="198"/>
      <c r="AQ175" s="198"/>
      <c r="AR175" s="198"/>
      <c r="AS175" s="198"/>
      <c r="AT175" s="198"/>
      <c r="AU175" s="198"/>
      <c r="AV175" s="198"/>
      <c r="AW175" s="198"/>
      <c r="AX175" s="198"/>
      <c r="AY175" s="198"/>
      <c r="AZ175" s="198"/>
      <c r="BA175" s="198"/>
      <c r="BB175" s="198"/>
      <c r="BC175" s="198"/>
      <c r="BD175" s="198"/>
      <c r="BE175" s="198"/>
      <c r="BF175" s="198"/>
    </row>
    <row r="176" spans="1:58" s="199" customFormat="1" ht="42.75" x14ac:dyDescent="0.2">
      <c r="A176" s="184"/>
      <c r="B176" s="211"/>
      <c r="C176" s="211"/>
      <c r="D176" s="211"/>
      <c r="E176" s="206" t="s">
        <v>353</v>
      </c>
      <c r="F176" s="206" t="s">
        <v>1008</v>
      </c>
      <c r="G176" s="161">
        <v>0.5</v>
      </c>
      <c r="H176" s="103" t="s">
        <v>1011</v>
      </c>
      <c r="I176" s="103" t="s">
        <v>1010</v>
      </c>
      <c r="J176" s="103" t="s">
        <v>1009</v>
      </c>
      <c r="K176" s="103" t="s">
        <v>410</v>
      </c>
      <c r="L176" s="103" t="s">
        <v>318</v>
      </c>
      <c r="M176" s="103" t="s">
        <v>319</v>
      </c>
      <c r="N176" s="214">
        <f>N174*G176</f>
        <v>241977.98749999999</v>
      </c>
      <c r="O176" s="211"/>
      <c r="P176" s="211"/>
      <c r="Q176" s="208" t="s">
        <v>1699</v>
      </c>
      <c r="R176" s="208" t="s">
        <v>1701</v>
      </c>
      <c r="S176" s="189"/>
      <c r="T176" s="189"/>
      <c r="U176" s="198"/>
      <c r="V176" s="198"/>
      <c r="W176" s="198"/>
      <c r="X176" s="198"/>
      <c r="Y176" s="198"/>
      <c r="Z176" s="198"/>
      <c r="AA176" s="198"/>
      <c r="AB176" s="198"/>
      <c r="AC176" s="198"/>
      <c r="AD176" s="198"/>
      <c r="AE176" s="198"/>
      <c r="AF176" s="198"/>
      <c r="AG176" s="198"/>
      <c r="AH176" s="198"/>
      <c r="AI176" s="198"/>
      <c r="AJ176" s="198"/>
      <c r="AK176" s="198"/>
      <c r="AL176" s="198"/>
      <c r="AM176" s="198"/>
      <c r="AN176" s="198"/>
      <c r="AO176" s="198"/>
      <c r="AP176" s="198"/>
      <c r="AQ176" s="198"/>
      <c r="AR176" s="198"/>
      <c r="AS176" s="198"/>
      <c r="AT176" s="198"/>
      <c r="AU176" s="198"/>
      <c r="AV176" s="198"/>
      <c r="AW176" s="198"/>
      <c r="AX176" s="198"/>
      <c r="AY176" s="198"/>
      <c r="AZ176" s="198"/>
      <c r="BA176" s="198"/>
      <c r="BB176" s="198"/>
      <c r="BC176" s="198"/>
      <c r="BD176" s="198"/>
      <c r="BE176" s="198"/>
      <c r="BF176" s="198"/>
    </row>
    <row r="177" spans="1:58" s="199" customFormat="1" ht="75" x14ac:dyDescent="0.2">
      <c r="A177" s="184"/>
      <c r="B177" s="203" t="s">
        <v>691</v>
      </c>
      <c r="C177" s="203" t="s">
        <v>692</v>
      </c>
      <c r="D177" s="203"/>
      <c r="E177" s="203"/>
      <c r="F177" s="203" t="s">
        <v>693</v>
      </c>
      <c r="G177" s="204">
        <f>SUM(G178:G182)</f>
        <v>1</v>
      </c>
      <c r="H177" s="203" t="s">
        <v>848</v>
      </c>
      <c r="I177" s="203" t="s">
        <v>846</v>
      </c>
      <c r="J177" s="203" t="s">
        <v>847</v>
      </c>
      <c r="K177" s="203" t="s">
        <v>708</v>
      </c>
      <c r="L177" s="203" t="s">
        <v>318</v>
      </c>
      <c r="M177" s="203" t="s">
        <v>319</v>
      </c>
      <c r="N177" s="205">
        <v>4780271.7</v>
      </c>
      <c r="O177" s="212"/>
      <c r="P177" s="212"/>
      <c r="Q177" s="203">
        <v>41</v>
      </c>
      <c r="R177" s="203">
        <v>111</v>
      </c>
      <c r="S177" s="189"/>
      <c r="T177" s="189"/>
      <c r="U177" s="198"/>
      <c r="V177" s="198"/>
      <c r="W177" s="198"/>
      <c r="X177" s="198"/>
      <c r="Y177" s="198"/>
      <c r="Z177" s="198"/>
      <c r="AA177" s="198"/>
      <c r="AB177" s="198"/>
      <c r="AC177" s="198"/>
      <c r="AD177" s="198"/>
      <c r="AE177" s="198"/>
      <c r="AF177" s="198"/>
      <c r="AG177" s="198"/>
      <c r="AH177" s="198"/>
      <c r="AI177" s="198"/>
      <c r="AJ177" s="198"/>
      <c r="AK177" s="198"/>
      <c r="AL177" s="198"/>
      <c r="AM177" s="198"/>
      <c r="AN177" s="198"/>
      <c r="AO177" s="198"/>
      <c r="AP177" s="198"/>
      <c r="AQ177" s="198"/>
      <c r="AR177" s="198"/>
      <c r="AS177" s="198"/>
      <c r="AT177" s="198"/>
      <c r="AU177" s="198"/>
      <c r="AV177" s="198"/>
      <c r="AW177" s="198"/>
      <c r="AX177" s="198"/>
      <c r="AY177" s="198"/>
      <c r="AZ177" s="198"/>
      <c r="BA177" s="198"/>
      <c r="BB177" s="198"/>
      <c r="BC177" s="198"/>
      <c r="BD177" s="198"/>
      <c r="BE177" s="198"/>
      <c r="BF177" s="198"/>
    </row>
    <row r="178" spans="1:58" s="199" customFormat="1" ht="28.5" x14ac:dyDescent="0.2">
      <c r="A178" s="184"/>
      <c r="B178" s="211"/>
      <c r="C178" s="211"/>
      <c r="D178" s="211"/>
      <c r="E178" s="252" t="s">
        <v>326</v>
      </c>
      <c r="F178" s="233" t="s">
        <v>698</v>
      </c>
      <c r="G178" s="253">
        <v>0.15</v>
      </c>
      <c r="H178" s="233" t="s">
        <v>845</v>
      </c>
      <c r="I178" s="233" t="s">
        <v>843</v>
      </c>
      <c r="J178" s="233" t="s">
        <v>844</v>
      </c>
      <c r="K178" s="254" t="s">
        <v>697</v>
      </c>
      <c r="L178" s="254" t="s">
        <v>318</v>
      </c>
      <c r="M178" s="254" t="s">
        <v>319</v>
      </c>
      <c r="N178" s="217">
        <v>717040.755</v>
      </c>
      <c r="O178" s="317"/>
      <c r="P178" s="313"/>
      <c r="Q178" s="208">
        <v>41</v>
      </c>
      <c r="R178" s="208">
        <v>111</v>
      </c>
      <c r="S178" s="189"/>
      <c r="T178" s="189"/>
      <c r="U178" s="198"/>
      <c r="V178" s="198"/>
      <c r="W178" s="198"/>
      <c r="X178" s="198"/>
      <c r="Y178" s="198"/>
      <c r="Z178" s="198"/>
      <c r="AA178" s="198"/>
      <c r="AB178" s="198"/>
      <c r="AC178" s="198"/>
      <c r="AD178" s="198"/>
      <c r="AE178" s="198"/>
      <c r="AF178" s="198"/>
      <c r="AG178" s="198"/>
      <c r="AH178" s="198"/>
      <c r="AI178" s="198"/>
      <c r="AJ178" s="198"/>
      <c r="AK178" s="198"/>
      <c r="AL178" s="198"/>
      <c r="AM178" s="198"/>
      <c r="AN178" s="198"/>
      <c r="AO178" s="198"/>
      <c r="AP178" s="198"/>
      <c r="AQ178" s="198"/>
      <c r="AR178" s="198"/>
      <c r="AS178" s="198"/>
      <c r="AT178" s="198"/>
      <c r="AU178" s="198"/>
      <c r="AV178" s="198"/>
      <c r="AW178" s="198"/>
      <c r="AX178" s="198"/>
      <c r="AY178" s="198"/>
      <c r="AZ178" s="198"/>
      <c r="BA178" s="198"/>
      <c r="BB178" s="198"/>
      <c r="BC178" s="198"/>
      <c r="BD178" s="198"/>
      <c r="BE178" s="198"/>
      <c r="BF178" s="198"/>
    </row>
    <row r="179" spans="1:58" s="199" customFormat="1" ht="42.75" x14ac:dyDescent="0.2">
      <c r="A179" s="184"/>
      <c r="B179" s="211"/>
      <c r="C179" s="211"/>
      <c r="D179" s="211"/>
      <c r="E179" s="252" t="s">
        <v>353</v>
      </c>
      <c r="F179" s="233" t="s">
        <v>699</v>
      </c>
      <c r="G179" s="253">
        <v>0.05</v>
      </c>
      <c r="H179" s="233" t="s">
        <v>700</v>
      </c>
      <c r="I179" s="233" t="s">
        <v>834</v>
      </c>
      <c r="J179" s="233" t="s">
        <v>835</v>
      </c>
      <c r="K179" s="254" t="s">
        <v>697</v>
      </c>
      <c r="L179" s="254" t="s">
        <v>318</v>
      </c>
      <c r="M179" s="254" t="s">
        <v>319</v>
      </c>
      <c r="N179" s="217">
        <v>239013.58500000002</v>
      </c>
      <c r="O179" s="317"/>
      <c r="P179" s="313"/>
      <c r="Q179" s="208">
        <v>41</v>
      </c>
      <c r="R179" s="208">
        <v>111</v>
      </c>
      <c r="S179" s="189"/>
      <c r="T179" s="189"/>
      <c r="U179" s="198"/>
      <c r="V179" s="198"/>
      <c r="W179" s="198"/>
      <c r="X179" s="198"/>
      <c r="Y179" s="198"/>
      <c r="Z179" s="198"/>
      <c r="AA179" s="198"/>
      <c r="AB179" s="198"/>
      <c r="AC179" s="198"/>
      <c r="AD179" s="198"/>
      <c r="AE179" s="198"/>
      <c r="AF179" s="198"/>
      <c r="AG179" s="198"/>
      <c r="AH179" s="198"/>
      <c r="AI179" s="198"/>
      <c r="AJ179" s="198"/>
      <c r="AK179" s="198"/>
      <c r="AL179" s="198"/>
      <c r="AM179" s="198"/>
      <c r="AN179" s="198"/>
      <c r="AO179" s="198"/>
      <c r="AP179" s="198"/>
      <c r="AQ179" s="198"/>
      <c r="AR179" s="198"/>
      <c r="AS179" s="198"/>
      <c r="AT179" s="198"/>
      <c r="AU179" s="198"/>
      <c r="AV179" s="198"/>
      <c r="AW179" s="198"/>
      <c r="AX179" s="198"/>
      <c r="AY179" s="198"/>
      <c r="AZ179" s="198"/>
      <c r="BA179" s="198"/>
      <c r="BB179" s="198"/>
      <c r="BC179" s="198"/>
      <c r="BD179" s="198"/>
      <c r="BE179" s="198"/>
      <c r="BF179" s="198"/>
    </row>
    <row r="180" spans="1:58" s="199" customFormat="1" ht="42.75" x14ac:dyDescent="0.2">
      <c r="A180" s="184"/>
      <c r="B180" s="211"/>
      <c r="C180" s="211"/>
      <c r="D180" s="211"/>
      <c r="E180" s="252" t="s">
        <v>360</v>
      </c>
      <c r="F180" s="233" t="s">
        <v>836</v>
      </c>
      <c r="G180" s="253">
        <v>0.15</v>
      </c>
      <c r="H180" s="233" t="s">
        <v>703</v>
      </c>
      <c r="I180" s="233" t="s">
        <v>837</v>
      </c>
      <c r="J180" s="233" t="s">
        <v>838</v>
      </c>
      <c r="K180" s="254" t="s">
        <v>697</v>
      </c>
      <c r="L180" s="254" t="s">
        <v>318</v>
      </c>
      <c r="M180" s="254" t="s">
        <v>319</v>
      </c>
      <c r="N180" s="217">
        <v>717040.755</v>
      </c>
      <c r="O180" s="317"/>
      <c r="P180" s="313"/>
      <c r="Q180" s="208">
        <v>41</v>
      </c>
      <c r="R180" s="208">
        <v>111</v>
      </c>
      <c r="S180" s="189"/>
      <c r="T180" s="189"/>
      <c r="U180" s="198"/>
      <c r="V180" s="198"/>
      <c r="W180" s="198"/>
      <c r="X180" s="198"/>
      <c r="Y180" s="198"/>
      <c r="Z180" s="198"/>
      <c r="AA180" s="198"/>
      <c r="AB180" s="198"/>
      <c r="AC180" s="198"/>
      <c r="AD180" s="198"/>
      <c r="AE180" s="198"/>
      <c r="AF180" s="198"/>
      <c r="AG180" s="198"/>
      <c r="AH180" s="198"/>
      <c r="AI180" s="198"/>
      <c r="AJ180" s="198"/>
      <c r="AK180" s="198"/>
      <c r="AL180" s="198"/>
      <c r="AM180" s="198"/>
      <c r="AN180" s="198"/>
      <c r="AO180" s="198"/>
      <c r="AP180" s="198"/>
      <c r="AQ180" s="198"/>
      <c r="AR180" s="198"/>
      <c r="AS180" s="198"/>
      <c r="AT180" s="198"/>
      <c r="AU180" s="198"/>
      <c r="AV180" s="198"/>
      <c r="AW180" s="198"/>
      <c r="AX180" s="198"/>
      <c r="AY180" s="198"/>
      <c r="AZ180" s="198"/>
      <c r="BA180" s="198"/>
      <c r="BB180" s="198"/>
      <c r="BC180" s="198"/>
      <c r="BD180" s="198"/>
      <c r="BE180" s="198"/>
      <c r="BF180" s="198"/>
    </row>
    <row r="181" spans="1:58" s="199" customFormat="1" ht="42.75" x14ac:dyDescent="0.2">
      <c r="A181" s="184"/>
      <c r="B181" s="211"/>
      <c r="C181" s="211"/>
      <c r="D181" s="211"/>
      <c r="E181" s="252" t="s">
        <v>366</v>
      </c>
      <c r="F181" s="233" t="s">
        <v>839</v>
      </c>
      <c r="G181" s="253">
        <v>0.6</v>
      </c>
      <c r="H181" s="233" t="s">
        <v>706</v>
      </c>
      <c r="I181" s="233" t="s">
        <v>707</v>
      </c>
      <c r="J181" s="233" t="s">
        <v>842</v>
      </c>
      <c r="K181" s="254" t="s">
        <v>708</v>
      </c>
      <c r="L181" s="254" t="s">
        <v>318</v>
      </c>
      <c r="M181" s="254" t="s">
        <v>319</v>
      </c>
      <c r="N181" s="217">
        <v>2868163.02</v>
      </c>
      <c r="O181" s="317"/>
      <c r="P181" s="313"/>
      <c r="Q181" s="208">
        <v>41</v>
      </c>
      <c r="R181" s="208">
        <v>111</v>
      </c>
      <c r="S181" s="189"/>
      <c r="T181" s="189"/>
      <c r="U181" s="198"/>
      <c r="V181" s="198"/>
      <c r="W181" s="198"/>
      <c r="X181" s="198"/>
      <c r="Y181" s="198"/>
      <c r="Z181" s="198"/>
      <c r="AA181" s="198"/>
      <c r="AB181" s="198"/>
      <c r="AC181" s="198"/>
      <c r="AD181" s="198"/>
      <c r="AE181" s="198"/>
      <c r="AF181" s="198"/>
      <c r="AG181" s="198"/>
      <c r="AH181" s="198"/>
      <c r="AI181" s="198"/>
      <c r="AJ181" s="198"/>
      <c r="AK181" s="198"/>
      <c r="AL181" s="198"/>
      <c r="AM181" s="198"/>
      <c r="AN181" s="198"/>
      <c r="AO181" s="198"/>
      <c r="AP181" s="198"/>
      <c r="AQ181" s="198"/>
      <c r="AR181" s="198"/>
      <c r="AS181" s="198"/>
      <c r="AT181" s="198"/>
      <c r="AU181" s="198"/>
      <c r="AV181" s="198"/>
      <c r="AW181" s="198"/>
      <c r="AX181" s="198"/>
      <c r="AY181" s="198"/>
      <c r="AZ181" s="198"/>
      <c r="BA181" s="198"/>
      <c r="BB181" s="198"/>
      <c r="BC181" s="198"/>
      <c r="BD181" s="198"/>
      <c r="BE181" s="198"/>
      <c r="BF181" s="198"/>
    </row>
    <row r="182" spans="1:58" s="199" customFormat="1" ht="28.5" x14ac:dyDescent="0.2">
      <c r="A182" s="184"/>
      <c r="B182" s="211"/>
      <c r="C182" s="211"/>
      <c r="D182" s="211"/>
      <c r="E182" s="252" t="s">
        <v>370</v>
      </c>
      <c r="F182" s="233" t="s">
        <v>709</v>
      </c>
      <c r="G182" s="253">
        <v>0.05</v>
      </c>
      <c r="H182" s="233" t="s">
        <v>849</v>
      </c>
      <c r="I182" s="233" t="s">
        <v>840</v>
      </c>
      <c r="J182" s="233" t="s">
        <v>841</v>
      </c>
      <c r="K182" s="254" t="s">
        <v>697</v>
      </c>
      <c r="L182" s="254" t="s">
        <v>318</v>
      </c>
      <c r="M182" s="254" t="s">
        <v>319</v>
      </c>
      <c r="N182" s="217">
        <v>239013.58500000002</v>
      </c>
      <c r="O182" s="317"/>
      <c r="P182" s="313"/>
      <c r="Q182" s="208">
        <v>41</v>
      </c>
      <c r="R182" s="208">
        <v>111</v>
      </c>
      <c r="S182" s="189"/>
      <c r="T182" s="189"/>
      <c r="U182" s="198"/>
      <c r="V182" s="198"/>
      <c r="W182" s="198"/>
      <c r="X182" s="198"/>
      <c r="Y182" s="198"/>
      <c r="Z182" s="198"/>
      <c r="AA182" s="198"/>
      <c r="AB182" s="198"/>
      <c r="AC182" s="198"/>
      <c r="AD182" s="198"/>
      <c r="AE182" s="198"/>
      <c r="AF182" s="198"/>
      <c r="AG182" s="198"/>
      <c r="AH182" s="198"/>
      <c r="AI182" s="198"/>
      <c r="AJ182" s="198"/>
      <c r="AK182" s="198"/>
      <c r="AL182" s="198"/>
      <c r="AM182" s="198"/>
      <c r="AN182" s="198"/>
      <c r="AO182" s="198"/>
      <c r="AP182" s="198"/>
      <c r="AQ182" s="198"/>
      <c r="AR182" s="198"/>
      <c r="AS182" s="198"/>
      <c r="AT182" s="198"/>
      <c r="AU182" s="198"/>
      <c r="AV182" s="198"/>
      <c r="AW182" s="198"/>
      <c r="AX182" s="198"/>
      <c r="AY182" s="198"/>
      <c r="AZ182" s="198"/>
      <c r="BA182" s="198"/>
      <c r="BB182" s="198"/>
      <c r="BC182" s="198"/>
      <c r="BD182" s="198"/>
      <c r="BE182" s="198"/>
      <c r="BF182" s="198"/>
    </row>
    <row r="183" spans="1:58" s="199" customFormat="1" ht="60" x14ac:dyDescent="0.2">
      <c r="A183" s="184"/>
      <c r="B183" s="203" t="s">
        <v>388</v>
      </c>
      <c r="C183" s="203" t="s">
        <v>389</v>
      </c>
      <c r="D183" s="203">
        <v>1</v>
      </c>
      <c r="E183" s="203"/>
      <c r="F183" s="203" t="s">
        <v>390</v>
      </c>
      <c r="G183" s="204">
        <f>SUM(G184:G190)</f>
        <v>1</v>
      </c>
      <c r="H183" s="203" t="s">
        <v>362</v>
      </c>
      <c r="I183" s="203" t="s">
        <v>363</v>
      </c>
      <c r="J183" s="203" t="s">
        <v>392</v>
      </c>
      <c r="K183" s="203" t="s">
        <v>347</v>
      </c>
      <c r="L183" s="203" t="s">
        <v>318</v>
      </c>
      <c r="M183" s="203" t="s">
        <v>319</v>
      </c>
      <c r="N183" s="205">
        <v>1605546.075</v>
      </c>
      <c r="O183" s="212"/>
      <c r="P183" s="212"/>
      <c r="Q183" s="203" t="s">
        <v>1699</v>
      </c>
      <c r="R183" s="203" t="s">
        <v>1701</v>
      </c>
      <c r="S183" s="189"/>
      <c r="T183" s="189"/>
      <c r="U183" s="198"/>
      <c r="V183" s="198"/>
      <c r="W183" s="198"/>
      <c r="X183" s="198"/>
      <c r="Y183" s="198"/>
      <c r="Z183" s="198"/>
      <c r="AA183" s="198"/>
      <c r="AB183" s="198"/>
      <c r="AC183" s="198"/>
      <c r="AD183" s="198"/>
      <c r="AE183" s="198"/>
      <c r="AF183" s="198"/>
      <c r="AG183" s="198"/>
      <c r="AH183" s="198"/>
      <c r="AI183" s="198"/>
      <c r="AJ183" s="198"/>
      <c r="AK183" s="198"/>
      <c r="AL183" s="198"/>
      <c r="AM183" s="198"/>
      <c r="AN183" s="198"/>
      <c r="AO183" s="198"/>
      <c r="AP183" s="198"/>
      <c r="AQ183" s="198"/>
      <c r="AR183" s="198"/>
      <c r="AS183" s="198"/>
      <c r="AT183" s="198"/>
      <c r="AU183" s="198"/>
      <c r="AV183" s="198"/>
      <c r="AW183" s="198"/>
      <c r="AX183" s="198"/>
      <c r="AY183" s="198"/>
      <c r="AZ183" s="198"/>
      <c r="BA183" s="198"/>
      <c r="BB183" s="198"/>
      <c r="BC183" s="198"/>
      <c r="BD183" s="198"/>
      <c r="BE183" s="198"/>
      <c r="BF183" s="198"/>
    </row>
    <row r="184" spans="1:58" s="199" customFormat="1" ht="42.75" x14ac:dyDescent="0.2">
      <c r="A184" s="184"/>
      <c r="B184" s="220"/>
      <c r="C184" s="211"/>
      <c r="D184" s="211"/>
      <c r="E184" s="206" t="s">
        <v>326</v>
      </c>
      <c r="F184" s="206" t="s">
        <v>349</v>
      </c>
      <c r="G184" s="161">
        <v>0.15</v>
      </c>
      <c r="H184" s="206" t="s">
        <v>350</v>
      </c>
      <c r="I184" s="206" t="s">
        <v>850</v>
      </c>
      <c r="J184" s="103" t="s">
        <v>351</v>
      </c>
      <c r="K184" s="103" t="s">
        <v>347</v>
      </c>
      <c r="L184" s="103" t="s">
        <v>318</v>
      </c>
      <c r="M184" s="103" t="s">
        <v>352</v>
      </c>
      <c r="N184" s="214">
        <v>240831.91124999998</v>
      </c>
      <c r="O184" s="224"/>
      <c r="P184" s="211"/>
      <c r="Q184" s="208" t="s">
        <v>1699</v>
      </c>
      <c r="R184" s="208" t="s">
        <v>1701</v>
      </c>
      <c r="S184" s="189"/>
      <c r="T184" s="189"/>
      <c r="U184" s="198"/>
      <c r="V184" s="198"/>
      <c r="W184" s="198"/>
      <c r="X184" s="198"/>
      <c r="Y184" s="198"/>
      <c r="Z184" s="198"/>
      <c r="AA184" s="198"/>
      <c r="AB184" s="198"/>
      <c r="AC184" s="198"/>
      <c r="AD184" s="198"/>
      <c r="AE184" s="198"/>
      <c r="AF184" s="198"/>
      <c r="AG184" s="198"/>
      <c r="AH184" s="198"/>
      <c r="AI184" s="198"/>
      <c r="AJ184" s="198"/>
      <c r="AK184" s="198"/>
      <c r="AL184" s="198"/>
      <c r="AM184" s="198"/>
      <c r="AN184" s="198"/>
      <c r="AO184" s="198"/>
      <c r="AP184" s="198"/>
      <c r="AQ184" s="198"/>
      <c r="AR184" s="198"/>
      <c r="AS184" s="198"/>
      <c r="AT184" s="198"/>
      <c r="AU184" s="198"/>
      <c r="AV184" s="198"/>
      <c r="AW184" s="198"/>
      <c r="AX184" s="198"/>
      <c r="AY184" s="198"/>
      <c r="AZ184" s="198"/>
      <c r="BA184" s="198"/>
      <c r="BB184" s="198"/>
      <c r="BC184" s="198"/>
      <c r="BD184" s="198"/>
      <c r="BE184" s="198"/>
      <c r="BF184" s="198"/>
    </row>
    <row r="185" spans="1:58" s="199" customFormat="1" ht="28.5" x14ac:dyDescent="0.2">
      <c r="A185" s="184"/>
      <c r="B185" s="211"/>
      <c r="C185" s="211"/>
      <c r="D185" s="211"/>
      <c r="E185" s="206" t="s">
        <v>353</v>
      </c>
      <c r="F185" s="206" t="s">
        <v>354</v>
      </c>
      <c r="G185" s="161">
        <v>0.05</v>
      </c>
      <c r="H185" s="206" t="s">
        <v>355</v>
      </c>
      <c r="I185" s="206" t="s">
        <v>356</v>
      </c>
      <c r="J185" s="206" t="s">
        <v>357</v>
      </c>
      <c r="K185" s="103" t="s">
        <v>347</v>
      </c>
      <c r="L185" s="103" t="s">
        <v>358</v>
      </c>
      <c r="M185" s="103" t="s">
        <v>359</v>
      </c>
      <c r="N185" s="214">
        <v>80277.303750000006</v>
      </c>
      <c r="O185" s="224"/>
      <c r="P185" s="211"/>
      <c r="Q185" s="208" t="s">
        <v>1699</v>
      </c>
      <c r="R185" s="208" t="s">
        <v>1701</v>
      </c>
      <c r="S185" s="189"/>
      <c r="T185" s="189"/>
      <c r="U185" s="198"/>
      <c r="V185" s="198"/>
      <c r="W185" s="198"/>
      <c r="X185" s="198"/>
      <c r="Y185" s="198"/>
      <c r="Z185" s="198"/>
      <c r="AA185" s="198"/>
      <c r="AB185" s="198"/>
      <c r="AC185" s="198"/>
      <c r="AD185" s="198"/>
      <c r="AE185" s="198"/>
      <c r="AF185" s="198"/>
      <c r="AG185" s="198"/>
      <c r="AH185" s="198"/>
      <c r="AI185" s="198"/>
      <c r="AJ185" s="198"/>
      <c r="AK185" s="198"/>
      <c r="AL185" s="198"/>
      <c r="AM185" s="198"/>
      <c r="AN185" s="198"/>
      <c r="AO185" s="198"/>
      <c r="AP185" s="198"/>
      <c r="AQ185" s="198"/>
      <c r="AR185" s="198"/>
      <c r="AS185" s="198"/>
      <c r="AT185" s="198"/>
      <c r="AU185" s="198"/>
      <c r="AV185" s="198"/>
      <c r="AW185" s="198"/>
      <c r="AX185" s="198"/>
      <c r="AY185" s="198"/>
      <c r="AZ185" s="198"/>
      <c r="BA185" s="198"/>
      <c r="BB185" s="198"/>
      <c r="BC185" s="198"/>
      <c r="BD185" s="198"/>
      <c r="BE185" s="198"/>
      <c r="BF185" s="198"/>
    </row>
    <row r="186" spans="1:58" s="199" customFormat="1" ht="28.5" x14ac:dyDescent="0.2">
      <c r="A186" s="184"/>
      <c r="B186" s="211"/>
      <c r="C186" s="211"/>
      <c r="D186" s="211"/>
      <c r="E186" s="206" t="s">
        <v>360</v>
      </c>
      <c r="F186" s="206" t="s">
        <v>361</v>
      </c>
      <c r="G186" s="161">
        <v>0.3</v>
      </c>
      <c r="H186" s="206" t="s">
        <v>362</v>
      </c>
      <c r="I186" s="103" t="s">
        <v>363</v>
      </c>
      <c r="J186" s="206" t="s">
        <v>364</v>
      </c>
      <c r="K186" s="103" t="s">
        <v>347</v>
      </c>
      <c r="L186" s="103" t="s">
        <v>352</v>
      </c>
      <c r="M186" s="103" t="s">
        <v>365</v>
      </c>
      <c r="N186" s="214">
        <v>481663.82249999995</v>
      </c>
      <c r="O186" s="224"/>
      <c r="P186" s="211"/>
      <c r="Q186" s="208" t="s">
        <v>1699</v>
      </c>
      <c r="R186" s="208" t="s">
        <v>1701</v>
      </c>
      <c r="S186" s="189"/>
      <c r="T186" s="189"/>
      <c r="U186" s="198"/>
      <c r="V186" s="198"/>
      <c r="W186" s="198"/>
      <c r="X186" s="198"/>
      <c r="Y186" s="198"/>
      <c r="Z186" s="198"/>
      <c r="AA186" s="198"/>
      <c r="AB186" s="198"/>
      <c r="AC186" s="198"/>
      <c r="AD186" s="198"/>
      <c r="AE186" s="198"/>
      <c r="AF186" s="198"/>
      <c r="AG186" s="198"/>
      <c r="AH186" s="198"/>
      <c r="AI186" s="198"/>
      <c r="AJ186" s="198"/>
      <c r="AK186" s="198"/>
      <c r="AL186" s="198"/>
      <c r="AM186" s="198"/>
      <c r="AN186" s="198"/>
      <c r="AO186" s="198"/>
      <c r="AP186" s="198"/>
      <c r="AQ186" s="198"/>
      <c r="AR186" s="198"/>
      <c r="AS186" s="198"/>
      <c r="AT186" s="198"/>
      <c r="AU186" s="198"/>
      <c r="AV186" s="198"/>
      <c r="AW186" s="198"/>
      <c r="AX186" s="198"/>
      <c r="AY186" s="198"/>
      <c r="AZ186" s="198"/>
      <c r="BA186" s="198"/>
      <c r="BB186" s="198"/>
      <c r="BC186" s="198"/>
      <c r="BD186" s="198"/>
      <c r="BE186" s="198"/>
      <c r="BF186" s="198"/>
    </row>
    <row r="187" spans="1:58" s="199" customFormat="1" ht="28.5" x14ac:dyDescent="0.2">
      <c r="A187" s="184"/>
      <c r="B187" s="211"/>
      <c r="C187" s="211"/>
      <c r="D187" s="211"/>
      <c r="E187" s="206" t="s">
        <v>366</v>
      </c>
      <c r="F187" s="206" t="s">
        <v>367</v>
      </c>
      <c r="G187" s="161">
        <v>0.15</v>
      </c>
      <c r="H187" s="206" t="s">
        <v>368</v>
      </c>
      <c r="I187" s="206" t="s">
        <v>369</v>
      </c>
      <c r="J187" s="103" t="s">
        <v>351</v>
      </c>
      <c r="K187" s="103" t="s">
        <v>347</v>
      </c>
      <c r="L187" s="103" t="s">
        <v>318</v>
      </c>
      <c r="M187" s="103" t="s">
        <v>352</v>
      </c>
      <c r="N187" s="214">
        <v>240831.91124999998</v>
      </c>
      <c r="O187" s="224"/>
      <c r="P187" s="211"/>
      <c r="Q187" s="208" t="s">
        <v>1699</v>
      </c>
      <c r="R187" s="208" t="s">
        <v>1701</v>
      </c>
      <c r="S187" s="189"/>
      <c r="T187" s="189"/>
      <c r="U187" s="198"/>
      <c r="V187" s="198"/>
      <c r="W187" s="198"/>
      <c r="X187" s="198"/>
      <c r="Y187" s="198"/>
      <c r="Z187" s="198"/>
      <c r="AA187" s="198"/>
      <c r="AB187" s="198"/>
      <c r="AC187" s="198"/>
      <c r="AD187" s="198"/>
      <c r="AE187" s="198"/>
      <c r="AF187" s="198"/>
      <c r="AG187" s="198"/>
      <c r="AH187" s="198"/>
      <c r="AI187" s="198"/>
      <c r="AJ187" s="198"/>
      <c r="AK187" s="198"/>
      <c r="AL187" s="198"/>
      <c r="AM187" s="198"/>
      <c r="AN187" s="198"/>
      <c r="AO187" s="198"/>
      <c r="AP187" s="198"/>
      <c r="AQ187" s="198"/>
      <c r="AR187" s="198"/>
      <c r="AS187" s="198"/>
      <c r="AT187" s="198"/>
      <c r="AU187" s="198"/>
      <c r="AV187" s="198"/>
      <c r="AW187" s="198"/>
      <c r="AX187" s="198"/>
      <c r="AY187" s="198"/>
      <c r="AZ187" s="198"/>
      <c r="BA187" s="198"/>
      <c r="BB187" s="198"/>
      <c r="BC187" s="198"/>
      <c r="BD187" s="198"/>
      <c r="BE187" s="198"/>
      <c r="BF187" s="198"/>
    </row>
    <row r="188" spans="1:58" s="199" customFormat="1" ht="57" x14ac:dyDescent="0.2">
      <c r="A188" s="184"/>
      <c r="B188" s="211"/>
      <c r="C188" s="211"/>
      <c r="D188" s="211"/>
      <c r="E188" s="206" t="s">
        <v>370</v>
      </c>
      <c r="F188" s="206" t="s">
        <v>371</v>
      </c>
      <c r="G188" s="161">
        <v>0.25</v>
      </c>
      <c r="H188" s="206" t="s">
        <v>372</v>
      </c>
      <c r="I188" s="206" t="s">
        <v>373</v>
      </c>
      <c r="J188" s="103" t="s">
        <v>374</v>
      </c>
      <c r="K188" s="103" t="s">
        <v>347</v>
      </c>
      <c r="L188" s="103" t="s">
        <v>375</v>
      </c>
      <c r="M188" s="103" t="s">
        <v>376</v>
      </c>
      <c r="N188" s="214">
        <v>401386.51874999999</v>
      </c>
      <c r="O188" s="224"/>
      <c r="P188" s="211"/>
      <c r="Q188" s="208" t="s">
        <v>1699</v>
      </c>
      <c r="R188" s="208" t="s">
        <v>1701</v>
      </c>
      <c r="S188" s="189"/>
      <c r="T188" s="189"/>
      <c r="U188" s="198"/>
      <c r="V188" s="198"/>
      <c r="W188" s="198"/>
      <c r="X188" s="198"/>
      <c r="Y188" s="198"/>
      <c r="Z188" s="198"/>
      <c r="AA188" s="198"/>
      <c r="AB188" s="198"/>
      <c r="AC188" s="198"/>
      <c r="AD188" s="198"/>
      <c r="AE188" s="198"/>
      <c r="AF188" s="198"/>
      <c r="AG188" s="198"/>
      <c r="AH188" s="198"/>
      <c r="AI188" s="198"/>
      <c r="AJ188" s="198"/>
      <c r="AK188" s="198"/>
      <c r="AL188" s="198"/>
      <c r="AM188" s="198"/>
      <c r="AN188" s="198"/>
      <c r="AO188" s="198"/>
      <c r="AP188" s="198"/>
      <c r="AQ188" s="198"/>
      <c r="AR188" s="198"/>
      <c r="AS188" s="198"/>
      <c r="AT188" s="198"/>
      <c r="AU188" s="198"/>
      <c r="AV188" s="198"/>
      <c r="AW188" s="198"/>
      <c r="AX188" s="198"/>
      <c r="AY188" s="198"/>
      <c r="AZ188" s="198"/>
      <c r="BA188" s="198"/>
      <c r="BB188" s="198"/>
      <c r="BC188" s="198"/>
      <c r="BD188" s="198"/>
      <c r="BE188" s="198"/>
      <c r="BF188" s="198"/>
    </row>
    <row r="189" spans="1:58" s="199" customFormat="1" ht="28.5" x14ac:dyDescent="0.2">
      <c r="A189" s="184"/>
      <c r="B189" s="211"/>
      <c r="C189" s="211"/>
      <c r="D189" s="211"/>
      <c r="E189" s="206" t="s">
        <v>377</v>
      </c>
      <c r="F189" s="206" t="s">
        <v>378</v>
      </c>
      <c r="G189" s="161">
        <v>0.05</v>
      </c>
      <c r="H189" s="206" t="s">
        <v>379</v>
      </c>
      <c r="I189" s="206" t="s">
        <v>380</v>
      </c>
      <c r="J189" s="206" t="s">
        <v>381</v>
      </c>
      <c r="K189" s="103" t="s">
        <v>347</v>
      </c>
      <c r="L189" s="103" t="s">
        <v>382</v>
      </c>
      <c r="M189" s="103" t="s">
        <v>319</v>
      </c>
      <c r="N189" s="214">
        <v>80277.303750000006</v>
      </c>
      <c r="O189" s="224"/>
      <c r="P189" s="211"/>
      <c r="Q189" s="208" t="s">
        <v>1699</v>
      </c>
      <c r="R189" s="208" t="s">
        <v>1701</v>
      </c>
      <c r="S189" s="189"/>
      <c r="T189" s="189"/>
      <c r="U189" s="198"/>
      <c r="V189" s="198"/>
      <c r="W189" s="198"/>
      <c r="X189" s="198"/>
      <c r="Y189" s="198"/>
      <c r="Z189" s="198"/>
      <c r="AA189" s="198"/>
      <c r="AB189" s="198"/>
      <c r="AC189" s="198"/>
      <c r="AD189" s="198"/>
      <c r="AE189" s="198"/>
      <c r="AF189" s="198"/>
      <c r="AG189" s="198"/>
      <c r="AH189" s="198"/>
      <c r="AI189" s="198"/>
      <c r="AJ189" s="198"/>
      <c r="AK189" s="198"/>
      <c r="AL189" s="198"/>
      <c r="AM189" s="198"/>
      <c r="AN189" s="198"/>
      <c r="AO189" s="198"/>
      <c r="AP189" s="198"/>
      <c r="AQ189" s="198"/>
      <c r="AR189" s="198"/>
      <c r="AS189" s="198"/>
      <c r="AT189" s="198"/>
      <c r="AU189" s="198"/>
      <c r="AV189" s="198"/>
      <c r="AW189" s="198"/>
      <c r="AX189" s="198"/>
      <c r="AY189" s="198"/>
      <c r="AZ189" s="198"/>
      <c r="BA189" s="198"/>
      <c r="BB189" s="198"/>
      <c r="BC189" s="198"/>
      <c r="BD189" s="198"/>
      <c r="BE189" s="198"/>
      <c r="BF189" s="198"/>
    </row>
    <row r="190" spans="1:58" s="199" customFormat="1" ht="42.75" x14ac:dyDescent="0.2">
      <c r="A190" s="184"/>
      <c r="B190" s="211"/>
      <c r="C190" s="211"/>
      <c r="D190" s="211"/>
      <c r="E190" s="206" t="s">
        <v>383</v>
      </c>
      <c r="F190" s="206" t="s">
        <v>384</v>
      </c>
      <c r="G190" s="161">
        <v>0.05</v>
      </c>
      <c r="H190" s="206" t="s">
        <v>385</v>
      </c>
      <c r="I190" s="206" t="s">
        <v>386</v>
      </c>
      <c r="J190" s="103" t="s">
        <v>387</v>
      </c>
      <c r="K190" s="103" t="s">
        <v>347</v>
      </c>
      <c r="L190" s="103" t="s">
        <v>382</v>
      </c>
      <c r="M190" s="103" t="s">
        <v>319</v>
      </c>
      <c r="N190" s="214">
        <v>80277.303750000006</v>
      </c>
      <c r="O190" s="224"/>
      <c r="P190" s="211"/>
      <c r="Q190" s="208" t="s">
        <v>1699</v>
      </c>
      <c r="R190" s="208" t="s">
        <v>1701</v>
      </c>
      <c r="S190" s="189"/>
      <c r="T190" s="189"/>
      <c r="U190" s="198"/>
      <c r="V190" s="198"/>
      <c r="W190" s="198"/>
      <c r="X190" s="198"/>
      <c r="Y190" s="198"/>
      <c r="Z190" s="198"/>
      <c r="AA190" s="198"/>
      <c r="AB190" s="198"/>
      <c r="AC190" s="198"/>
      <c r="AD190" s="198"/>
      <c r="AE190" s="198"/>
      <c r="AF190" s="198"/>
      <c r="AG190" s="198"/>
      <c r="AH190" s="198"/>
      <c r="AI190" s="198"/>
      <c r="AJ190" s="198"/>
      <c r="AK190" s="198"/>
      <c r="AL190" s="198"/>
      <c r="AM190" s="198"/>
      <c r="AN190" s="198"/>
      <c r="AO190" s="198"/>
      <c r="AP190" s="198"/>
      <c r="AQ190" s="198"/>
      <c r="AR190" s="198"/>
      <c r="AS190" s="198"/>
      <c r="AT190" s="198"/>
      <c r="AU190" s="198"/>
      <c r="AV190" s="198"/>
      <c r="AW190" s="198"/>
      <c r="AX190" s="198"/>
      <c r="AY190" s="198"/>
      <c r="AZ190" s="198"/>
      <c r="BA190" s="198"/>
      <c r="BB190" s="198"/>
      <c r="BC190" s="198"/>
      <c r="BD190" s="198"/>
      <c r="BE190" s="198"/>
      <c r="BF190" s="198"/>
    </row>
    <row r="191" spans="1:58" s="199" customFormat="1" ht="30" x14ac:dyDescent="0.2">
      <c r="A191" s="184"/>
      <c r="B191" s="203" t="s">
        <v>388</v>
      </c>
      <c r="C191" s="203" t="s">
        <v>711</v>
      </c>
      <c r="D191" s="212">
        <v>2</v>
      </c>
      <c r="E191" s="203"/>
      <c r="F191" s="203" t="s">
        <v>712</v>
      </c>
      <c r="G191" s="204">
        <f>SUM(G192)</f>
        <v>1</v>
      </c>
      <c r="H191" s="203" t="s">
        <v>721</v>
      </c>
      <c r="I191" s="203" t="s">
        <v>896</v>
      </c>
      <c r="J191" s="203" t="s">
        <v>323</v>
      </c>
      <c r="K191" s="203" t="s">
        <v>722</v>
      </c>
      <c r="L191" s="203" t="s">
        <v>318</v>
      </c>
      <c r="M191" s="203" t="s">
        <v>319</v>
      </c>
      <c r="N191" s="213">
        <v>1926655.2899999998</v>
      </c>
      <c r="O191" s="212"/>
      <c r="P191" s="212"/>
      <c r="Q191" s="203" t="s">
        <v>1699</v>
      </c>
      <c r="R191" s="203" t="s">
        <v>1701</v>
      </c>
      <c r="S191" s="189"/>
      <c r="T191" s="189"/>
      <c r="U191" s="198"/>
      <c r="V191" s="198"/>
      <c r="W191" s="198"/>
      <c r="X191" s="198"/>
      <c r="Y191" s="198"/>
      <c r="Z191" s="198"/>
      <c r="AA191" s="198"/>
      <c r="AB191" s="198"/>
      <c r="AC191" s="198"/>
      <c r="AD191" s="198"/>
      <c r="AE191" s="198"/>
      <c r="AF191" s="198"/>
      <c r="AG191" s="198"/>
      <c r="AH191" s="198"/>
      <c r="AI191" s="198"/>
      <c r="AJ191" s="198"/>
      <c r="AK191" s="198"/>
      <c r="AL191" s="198"/>
      <c r="AM191" s="198"/>
      <c r="AN191" s="198"/>
      <c r="AO191" s="198"/>
      <c r="AP191" s="198"/>
      <c r="AQ191" s="198"/>
      <c r="AR191" s="198"/>
      <c r="AS191" s="198"/>
      <c r="AT191" s="198"/>
      <c r="AU191" s="198"/>
      <c r="AV191" s="198"/>
      <c r="AW191" s="198"/>
      <c r="AX191" s="198"/>
      <c r="AY191" s="198"/>
      <c r="AZ191" s="198"/>
      <c r="BA191" s="198"/>
      <c r="BB191" s="198"/>
      <c r="BC191" s="198"/>
      <c r="BD191" s="198"/>
      <c r="BE191" s="198"/>
      <c r="BF191" s="198"/>
    </row>
    <row r="192" spans="1:58" s="199" customFormat="1" ht="42.75" x14ac:dyDescent="0.2">
      <c r="A192" s="184"/>
      <c r="B192" s="211"/>
      <c r="C192" s="211"/>
      <c r="D192" s="211"/>
      <c r="E192" s="206" t="s">
        <v>326</v>
      </c>
      <c r="F192" s="206" t="s">
        <v>723</v>
      </c>
      <c r="G192" s="161">
        <v>1</v>
      </c>
      <c r="H192" s="206" t="s">
        <v>724</v>
      </c>
      <c r="I192" s="103" t="s">
        <v>896</v>
      </c>
      <c r="J192" s="206" t="s">
        <v>323</v>
      </c>
      <c r="K192" s="103" t="s">
        <v>321</v>
      </c>
      <c r="L192" s="103" t="s">
        <v>318</v>
      </c>
      <c r="M192" s="103" t="s">
        <v>319</v>
      </c>
      <c r="N192" s="214">
        <f>N191</f>
        <v>1926655.2899999998</v>
      </c>
      <c r="O192" s="211"/>
      <c r="P192" s="211"/>
      <c r="Q192" s="208" t="s">
        <v>1699</v>
      </c>
      <c r="R192" s="208" t="s">
        <v>1701</v>
      </c>
      <c r="S192" s="189"/>
      <c r="T192" s="189"/>
      <c r="U192" s="198"/>
      <c r="V192" s="198"/>
      <c r="W192" s="198"/>
      <c r="X192" s="198"/>
      <c r="Y192" s="198"/>
      <c r="Z192" s="198"/>
      <c r="AA192" s="198"/>
      <c r="AB192" s="198"/>
      <c r="AC192" s="198"/>
      <c r="AD192" s="198"/>
      <c r="AE192" s="198"/>
      <c r="AF192" s="198"/>
      <c r="AG192" s="198"/>
      <c r="AH192" s="198"/>
      <c r="AI192" s="198"/>
      <c r="AJ192" s="198"/>
      <c r="AK192" s="198"/>
      <c r="AL192" s="198"/>
      <c r="AM192" s="198"/>
      <c r="AN192" s="198"/>
      <c r="AO192" s="198"/>
      <c r="AP192" s="198"/>
      <c r="AQ192" s="198"/>
      <c r="AR192" s="198"/>
      <c r="AS192" s="198"/>
      <c r="AT192" s="198"/>
      <c r="AU192" s="198"/>
      <c r="AV192" s="198"/>
      <c r="AW192" s="198"/>
      <c r="AX192" s="198"/>
      <c r="AY192" s="198"/>
      <c r="AZ192" s="198"/>
      <c r="BA192" s="198"/>
      <c r="BB192" s="198"/>
      <c r="BC192" s="198"/>
      <c r="BD192" s="198"/>
      <c r="BE192" s="198"/>
      <c r="BF192" s="198"/>
    </row>
    <row r="193" spans="1:58" s="199" customFormat="1" ht="60" x14ac:dyDescent="0.2">
      <c r="A193" s="184"/>
      <c r="B193" s="203" t="s">
        <v>388</v>
      </c>
      <c r="C193" s="203" t="s">
        <v>714</v>
      </c>
      <c r="D193" s="212">
        <v>3</v>
      </c>
      <c r="E193" s="203"/>
      <c r="F193" s="203" t="s">
        <v>689</v>
      </c>
      <c r="G193" s="204">
        <f>SUM(G194:G196)</f>
        <v>1</v>
      </c>
      <c r="H193" s="203" t="s">
        <v>690</v>
      </c>
      <c r="I193" s="203" t="s">
        <v>1012</v>
      </c>
      <c r="J193" s="203" t="s">
        <v>1015</v>
      </c>
      <c r="K193" s="203" t="s">
        <v>410</v>
      </c>
      <c r="L193" s="203" t="s">
        <v>318</v>
      </c>
      <c r="M193" s="203" t="s">
        <v>319</v>
      </c>
      <c r="N193" s="205">
        <v>1284436.8600000001</v>
      </c>
      <c r="O193" s="212"/>
      <c r="P193" s="212"/>
      <c r="Q193" s="203" t="s">
        <v>1699</v>
      </c>
      <c r="R193" s="203" t="s">
        <v>1701</v>
      </c>
      <c r="S193" s="189"/>
      <c r="T193" s="189"/>
      <c r="U193" s="198"/>
      <c r="V193" s="198"/>
      <c r="W193" s="198"/>
      <c r="X193" s="198"/>
      <c r="Y193" s="198"/>
      <c r="Z193" s="198"/>
      <c r="AA193" s="198"/>
      <c r="AB193" s="198"/>
      <c r="AC193" s="198"/>
      <c r="AD193" s="198"/>
      <c r="AE193" s="198"/>
      <c r="AF193" s="198"/>
      <c r="AG193" s="198"/>
      <c r="AH193" s="198"/>
      <c r="AI193" s="198"/>
      <c r="AJ193" s="198"/>
      <c r="AK193" s="198"/>
      <c r="AL193" s="198"/>
      <c r="AM193" s="198"/>
      <c r="AN193" s="198"/>
      <c r="AO193" s="198"/>
      <c r="AP193" s="198"/>
      <c r="AQ193" s="198"/>
      <c r="AR193" s="198"/>
      <c r="AS193" s="198"/>
      <c r="AT193" s="198"/>
      <c r="AU193" s="198"/>
      <c r="AV193" s="198"/>
      <c r="AW193" s="198"/>
      <c r="AX193" s="198"/>
      <c r="AY193" s="198"/>
      <c r="AZ193" s="198"/>
      <c r="BA193" s="198"/>
      <c r="BB193" s="198"/>
      <c r="BC193" s="198"/>
      <c r="BD193" s="198"/>
      <c r="BE193" s="198"/>
      <c r="BF193" s="198"/>
    </row>
    <row r="194" spans="1:58" s="199" customFormat="1" ht="57" x14ac:dyDescent="0.2">
      <c r="A194" s="184"/>
      <c r="B194" s="103"/>
      <c r="C194" s="103"/>
      <c r="D194" s="103"/>
      <c r="E194" s="103" t="s">
        <v>326</v>
      </c>
      <c r="F194" s="103" t="s">
        <v>1016</v>
      </c>
      <c r="G194" s="216">
        <v>0.5</v>
      </c>
      <c r="H194" s="103" t="s">
        <v>690</v>
      </c>
      <c r="I194" s="103" t="s">
        <v>1012</v>
      </c>
      <c r="J194" s="103" t="s">
        <v>1015</v>
      </c>
      <c r="K194" s="103" t="s">
        <v>410</v>
      </c>
      <c r="L194" s="103" t="s">
        <v>318</v>
      </c>
      <c r="M194" s="103" t="s">
        <v>319</v>
      </c>
      <c r="N194" s="214">
        <f>N193*G194</f>
        <v>642218.43000000005</v>
      </c>
      <c r="O194" s="211"/>
      <c r="P194" s="211"/>
      <c r="Q194" s="208" t="s">
        <v>1699</v>
      </c>
      <c r="R194" s="208" t="s">
        <v>1701</v>
      </c>
      <c r="S194" s="189"/>
      <c r="T194" s="189"/>
      <c r="U194" s="198"/>
      <c r="V194" s="198"/>
      <c r="W194" s="198"/>
      <c r="X194" s="198"/>
      <c r="Y194" s="198"/>
      <c r="Z194" s="198"/>
      <c r="AA194" s="198"/>
      <c r="AB194" s="198"/>
      <c r="AC194" s="198"/>
      <c r="AD194" s="198"/>
      <c r="AE194" s="198"/>
      <c r="AF194" s="198"/>
      <c r="AG194" s="198"/>
      <c r="AH194" s="198"/>
      <c r="AI194" s="198"/>
      <c r="AJ194" s="198"/>
      <c r="AK194" s="198"/>
      <c r="AL194" s="198"/>
      <c r="AM194" s="198"/>
      <c r="AN194" s="198"/>
      <c r="AO194" s="198"/>
      <c r="AP194" s="198"/>
      <c r="AQ194" s="198"/>
      <c r="AR194" s="198"/>
      <c r="AS194" s="198"/>
      <c r="AT194" s="198"/>
      <c r="AU194" s="198"/>
      <c r="AV194" s="198"/>
      <c r="AW194" s="198"/>
      <c r="AX194" s="198"/>
      <c r="AY194" s="198"/>
      <c r="AZ194" s="198"/>
      <c r="BA194" s="198"/>
      <c r="BB194" s="198"/>
      <c r="BC194" s="198"/>
      <c r="BD194" s="198"/>
      <c r="BE194" s="198"/>
      <c r="BF194" s="198"/>
    </row>
    <row r="195" spans="1:58" s="199" customFormat="1" ht="42.75" x14ac:dyDescent="0.2">
      <c r="A195" s="184"/>
      <c r="B195" s="103"/>
      <c r="C195" s="103"/>
      <c r="D195" s="103"/>
      <c r="E195" s="103" t="s">
        <v>353</v>
      </c>
      <c r="F195" s="103" t="s">
        <v>1017</v>
      </c>
      <c r="G195" s="216">
        <v>0.3</v>
      </c>
      <c r="H195" s="103" t="s">
        <v>1019</v>
      </c>
      <c r="I195" s="103" t="s">
        <v>1018</v>
      </c>
      <c r="J195" s="103" t="s">
        <v>1020</v>
      </c>
      <c r="K195" s="103" t="s">
        <v>410</v>
      </c>
      <c r="L195" s="103" t="s">
        <v>318</v>
      </c>
      <c r="M195" s="103" t="s">
        <v>319</v>
      </c>
      <c r="N195" s="214">
        <f>N193*G195</f>
        <v>385331.05800000002</v>
      </c>
      <c r="O195" s="211"/>
      <c r="P195" s="211"/>
      <c r="Q195" s="208" t="s">
        <v>1699</v>
      </c>
      <c r="R195" s="208" t="s">
        <v>1701</v>
      </c>
      <c r="S195" s="189"/>
      <c r="T195" s="189"/>
      <c r="U195" s="198"/>
      <c r="V195" s="198"/>
      <c r="W195" s="198"/>
      <c r="X195" s="198"/>
      <c r="Y195" s="198"/>
      <c r="Z195" s="198"/>
      <c r="AA195" s="198"/>
      <c r="AB195" s="198"/>
      <c r="AC195" s="198"/>
      <c r="AD195" s="198"/>
      <c r="AE195" s="198"/>
      <c r="AF195" s="198"/>
      <c r="AG195" s="198"/>
      <c r="AH195" s="198"/>
      <c r="AI195" s="198"/>
      <c r="AJ195" s="198"/>
      <c r="AK195" s="198"/>
      <c r="AL195" s="198"/>
      <c r="AM195" s="198"/>
      <c r="AN195" s="198"/>
      <c r="AO195" s="198"/>
      <c r="AP195" s="198"/>
      <c r="AQ195" s="198"/>
      <c r="AR195" s="198"/>
      <c r="AS195" s="198"/>
      <c r="AT195" s="198"/>
      <c r="AU195" s="198"/>
      <c r="AV195" s="198"/>
      <c r="AW195" s="198"/>
      <c r="AX195" s="198"/>
      <c r="AY195" s="198"/>
      <c r="AZ195" s="198"/>
      <c r="BA195" s="198"/>
      <c r="BB195" s="198"/>
      <c r="BC195" s="198"/>
      <c r="BD195" s="198"/>
      <c r="BE195" s="198"/>
      <c r="BF195" s="198"/>
    </row>
    <row r="196" spans="1:58" s="199" customFormat="1" ht="57" x14ac:dyDescent="0.2">
      <c r="A196" s="184"/>
      <c r="B196" s="103"/>
      <c r="C196" s="103"/>
      <c r="D196" s="103"/>
      <c r="E196" s="103" t="s">
        <v>360</v>
      </c>
      <c r="F196" s="103" t="s">
        <v>1021</v>
      </c>
      <c r="G196" s="216">
        <v>0.2</v>
      </c>
      <c r="H196" s="103" t="s">
        <v>1023</v>
      </c>
      <c r="I196" s="103" t="s">
        <v>1022</v>
      </c>
      <c r="J196" s="103" t="s">
        <v>1024</v>
      </c>
      <c r="K196" s="103" t="s">
        <v>410</v>
      </c>
      <c r="L196" s="103" t="s">
        <v>318</v>
      </c>
      <c r="M196" s="103" t="s">
        <v>319</v>
      </c>
      <c r="N196" s="214">
        <f>N193*G196</f>
        <v>256887.37200000003</v>
      </c>
      <c r="O196" s="211"/>
      <c r="P196" s="211"/>
      <c r="Q196" s="208" t="s">
        <v>1699</v>
      </c>
      <c r="R196" s="208" t="s">
        <v>1701</v>
      </c>
      <c r="S196" s="189"/>
      <c r="T196" s="189"/>
      <c r="U196" s="198"/>
      <c r="V196" s="198"/>
      <c r="W196" s="198"/>
      <c r="X196" s="198"/>
      <c r="Y196" s="198"/>
      <c r="Z196" s="198"/>
      <c r="AA196" s="198"/>
      <c r="AB196" s="198"/>
      <c r="AC196" s="198"/>
      <c r="AD196" s="198"/>
      <c r="AE196" s="198"/>
      <c r="AF196" s="198"/>
      <c r="AG196" s="198"/>
      <c r="AH196" s="198"/>
      <c r="AI196" s="198"/>
      <c r="AJ196" s="198"/>
      <c r="AK196" s="198"/>
      <c r="AL196" s="198"/>
      <c r="AM196" s="198"/>
      <c r="AN196" s="198"/>
      <c r="AO196" s="198"/>
      <c r="AP196" s="198"/>
      <c r="AQ196" s="198"/>
      <c r="AR196" s="198"/>
      <c r="AS196" s="198"/>
      <c r="AT196" s="198"/>
      <c r="AU196" s="198"/>
      <c r="AV196" s="198"/>
      <c r="AW196" s="198"/>
      <c r="AX196" s="198"/>
      <c r="AY196" s="198"/>
      <c r="AZ196" s="198"/>
      <c r="BA196" s="198"/>
      <c r="BB196" s="198"/>
      <c r="BC196" s="198"/>
      <c r="BD196" s="198"/>
      <c r="BE196" s="198"/>
      <c r="BF196" s="198"/>
    </row>
    <row r="197" spans="1:58" s="199" customFormat="1" ht="60" x14ac:dyDescent="0.2">
      <c r="A197" s="184"/>
      <c r="B197" s="203" t="s">
        <v>388</v>
      </c>
      <c r="C197" s="203" t="s">
        <v>716</v>
      </c>
      <c r="D197" s="212">
        <v>4</v>
      </c>
      <c r="E197" s="212"/>
      <c r="F197" s="203" t="s">
        <v>833</v>
      </c>
      <c r="G197" s="204">
        <f>SUM(G198:G198)</f>
        <v>1</v>
      </c>
      <c r="H197" s="203" t="s">
        <v>725</v>
      </c>
      <c r="I197" s="203" t="s">
        <v>719</v>
      </c>
      <c r="J197" s="203" t="s">
        <v>720</v>
      </c>
      <c r="K197" s="203" t="s">
        <v>410</v>
      </c>
      <c r="L197" s="203" t="s">
        <v>318</v>
      </c>
      <c r="M197" s="203" t="s">
        <v>319</v>
      </c>
      <c r="N197" s="213">
        <v>963327.6449999999</v>
      </c>
      <c r="O197" s="212"/>
      <c r="P197" s="212"/>
      <c r="Q197" s="203" t="s">
        <v>1699</v>
      </c>
      <c r="R197" s="203" t="s">
        <v>1701</v>
      </c>
      <c r="S197" s="189"/>
      <c r="T197" s="189"/>
      <c r="U197" s="198"/>
      <c r="V197" s="198"/>
      <c r="W197" s="198"/>
      <c r="X197" s="198"/>
      <c r="Y197" s="198"/>
      <c r="Z197" s="198"/>
      <c r="AA197" s="198"/>
      <c r="AB197" s="198"/>
      <c r="AC197" s="198"/>
      <c r="AD197" s="198"/>
      <c r="AE197" s="198"/>
      <c r="AF197" s="198"/>
      <c r="AG197" s="198"/>
      <c r="AH197" s="198"/>
      <c r="AI197" s="198"/>
      <c r="AJ197" s="198"/>
      <c r="AK197" s="198"/>
      <c r="AL197" s="198"/>
      <c r="AM197" s="198"/>
      <c r="AN197" s="198"/>
      <c r="AO197" s="198"/>
      <c r="AP197" s="198"/>
      <c r="AQ197" s="198"/>
      <c r="AR197" s="198"/>
      <c r="AS197" s="198"/>
      <c r="AT197" s="198"/>
      <c r="AU197" s="198"/>
      <c r="AV197" s="198"/>
      <c r="AW197" s="198"/>
      <c r="AX197" s="198"/>
      <c r="AY197" s="198"/>
      <c r="AZ197" s="198"/>
      <c r="BA197" s="198"/>
      <c r="BB197" s="198"/>
      <c r="BC197" s="198"/>
      <c r="BD197" s="198"/>
      <c r="BE197" s="198"/>
      <c r="BF197" s="198"/>
    </row>
    <row r="198" spans="1:58" s="199" customFormat="1" ht="28.5" x14ac:dyDescent="0.2">
      <c r="A198" s="184"/>
      <c r="B198" s="211"/>
      <c r="C198" s="211"/>
      <c r="D198" s="211"/>
      <c r="E198" s="162" t="s">
        <v>326</v>
      </c>
      <c r="F198" s="162" t="s">
        <v>1025</v>
      </c>
      <c r="G198" s="148">
        <v>1</v>
      </c>
      <c r="H198" s="162" t="s">
        <v>725</v>
      </c>
      <c r="I198" s="162" t="s">
        <v>1026</v>
      </c>
      <c r="J198" s="162" t="s">
        <v>720</v>
      </c>
      <c r="K198" s="162" t="s">
        <v>410</v>
      </c>
      <c r="L198" s="162" t="s">
        <v>318</v>
      </c>
      <c r="M198" s="162" t="s">
        <v>319</v>
      </c>
      <c r="N198" s="214">
        <f>N197</f>
        <v>963327.6449999999</v>
      </c>
      <c r="O198" s="211"/>
      <c r="P198" s="211"/>
      <c r="Q198" s="208" t="s">
        <v>1699</v>
      </c>
      <c r="R198" s="208" t="s">
        <v>1701</v>
      </c>
      <c r="S198" s="189"/>
      <c r="T198" s="189"/>
      <c r="U198" s="198"/>
      <c r="V198" s="198"/>
      <c r="W198" s="198"/>
      <c r="X198" s="198"/>
      <c r="Y198" s="198"/>
      <c r="Z198" s="198"/>
      <c r="AA198" s="198"/>
      <c r="AB198" s="198"/>
      <c r="AC198" s="198"/>
      <c r="AD198" s="198"/>
      <c r="AE198" s="198"/>
      <c r="AF198" s="198"/>
      <c r="AG198" s="198"/>
      <c r="AH198" s="198"/>
      <c r="AI198" s="198"/>
      <c r="AJ198" s="198"/>
      <c r="AK198" s="198"/>
      <c r="AL198" s="198"/>
      <c r="AM198" s="198"/>
      <c r="AN198" s="198"/>
      <c r="AO198" s="198"/>
      <c r="AP198" s="198"/>
      <c r="AQ198" s="198"/>
      <c r="AR198" s="198"/>
      <c r="AS198" s="198"/>
      <c r="AT198" s="198"/>
      <c r="AU198" s="198"/>
      <c r="AV198" s="198"/>
      <c r="AW198" s="198"/>
      <c r="AX198" s="198"/>
      <c r="AY198" s="198"/>
      <c r="AZ198" s="198"/>
      <c r="BA198" s="198"/>
      <c r="BB198" s="198"/>
      <c r="BC198" s="198"/>
      <c r="BD198" s="198"/>
      <c r="BE198" s="198"/>
      <c r="BF198" s="198"/>
    </row>
    <row r="199" spans="1:58" s="199" customFormat="1" ht="45" x14ac:dyDescent="0.2">
      <c r="A199" s="184"/>
      <c r="B199" s="203" t="s">
        <v>388</v>
      </c>
      <c r="C199" s="203" t="s">
        <v>1027</v>
      </c>
      <c r="D199" s="212">
        <v>5</v>
      </c>
      <c r="E199" s="212"/>
      <c r="F199" s="203" t="s">
        <v>1666</v>
      </c>
      <c r="G199" s="203">
        <f>SUM(G200:G200)</f>
        <v>1</v>
      </c>
      <c r="H199" s="203" t="s">
        <v>1659</v>
      </c>
      <c r="I199" s="203" t="s">
        <v>1656</v>
      </c>
      <c r="J199" s="203" t="s">
        <v>1657</v>
      </c>
      <c r="K199" s="203" t="s">
        <v>410</v>
      </c>
      <c r="L199" s="203"/>
      <c r="M199" s="203"/>
      <c r="N199" s="205">
        <v>642218.43000000005</v>
      </c>
      <c r="O199" s="212"/>
      <c r="P199" s="212"/>
      <c r="Q199" s="203" t="s">
        <v>1699</v>
      </c>
      <c r="R199" s="203" t="s">
        <v>1701</v>
      </c>
      <c r="S199" s="189"/>
      <c r="T199" s="189"/>
      <c r="U199" s="198"/>
      <c r="V199" s="198"/>
      <c r="W199" s="198"/>
      <c r="X199" s="198"/>
      <c r="Y199" s="198"/>
      <c r="Z199" s="198"/>
      <c r="AA199" s="198"/>
      <c r="AB199" s="198"/>
      <c r="AC199" s="198"/>
      <c r="AD199" s="198"/>
      <c r="AE199" s="198"/>
      <c r="AF199" s="198"/>
      <c r="AG199" s="198"/>
      <c r="AH199" s="198"/>
      <c r="AI199" s="198"/>
      <c r="AJ199" s="198"/>
      <c r="AK199" s="198"/>
      <c r="AL199" s="198"/>
      <c r="AM199" s="198"/>
      <c r="AN199" s="198"/>
      <c r="AO199" s="198"/>
      <c r="AP199" s="198"/>
      <c r="AQ199" s="198"/>
      <c r="AR199" s="198"/>
      <c r="AS199" s="198"/>
      <c r="AT199" s="198"/>
      <c r="AU199" s="198"/>
      <c r="AV199" s="198"/>
      <c r="AW199" s="198"/>
      <c r="AX199" s="198"/>
      <c r="AY199" s="198"/>
      <c r="AZ199" s="198"/>
      <c r="BA199" s="198"/>
      <c r="BB199" s="198"/>
      <c r="BC199" s="198"/>
      <c r="BD199" s="198"/>
      <c r="BE199" s="198"/>
      <c r="BF199" s="198"/>
    </row>
    <row r="200" spans="1:58" s="199" customFormat="1" ht="42.75" x14ac:dyDescent="0.2">
      <c r="A200" s="184"/>
      <c r="B200" s="211"/>
      <c r="C200" s="211"/>
      <c r="D200" s="211"/>
      <c r="E200" s="162" t="s">
        <v>326</v>
      </c>
      <c r="F200" s="162" t="s">
        <v>1672</v>
      </c>
      <c r="G200" s="148">
        <v>1</v>
      </c>
      <c r="H200" s="162" t="s">
        <v>1659</v>
      </c>
      <c r="I200" s="162" t="s">
        <v>1673</v>
      </c>
      <c r="J200" s="162" t="s">
        <v>1674</v>
      </c>
      <c r="K200" s="162" t="s">
        <v>410</v>
      </c>
      <c r="L200" s="162" t="s">
        <v>318</v>
      </c>
      <c r="M200" s="162" t="s">
        <v>319</v>
      </c>
      <c r="N200" s="214">
        <f>N199</f>
        <v>642218.43000000005</v>
      </c>
      <c r="O200" s="211"/>
      <c r="P200" s="211"/>
      <c r="Q200" s="208" t="s">
        <v>1699</v>
      </c>
      <c r="R200" s="208" t="s">
        <v>1701</v>
      </c>
      <c r="S200" s="189"/>
      <c r="T200" s="189"/>
      <c r="U200" s="198"/>
      <c r="V200" s="198"/>
      <c r="W200" s="198"/>
      <c r="X200" s="198"/>
      <c r="Y200" s="198"/>
      <c r="Z200" s="198"/>
      <c r="AA200" s="198"/>
      <c r="AB200" s="198"/>
      <c r="AC200" s="198"/>
      <c r="AD200" s="198"/>
      <c r="AE200" s="198"/>
      <c r="AF200" s="198"/>
      <c r="AG200" s="198"/>
      <c r="AH200" s="198"/>
      <c r="AI200" s="198"/>
      <c r="AJ200" s="198"/>
      <c r="AK200" s="198"/>
      <c r="AL200" s="198"/>
      <c r="AM200" s="198"/>
      <c r="AN200" s="198"/>
      <c r="AO200" s="198"/>
      <c r="AP200" s="198"/>
      <c r="AQ200" s="198"/>
      <c r="AR200" s="198"/>
      <c r="AS200" s="198"/>
      <c r="AT200" s="198"/>
      <c r="AU200" s="198"/>
      <c r="AV200" s="198"/>
      <c r="AW200" s="198"/>
      <c r="AX200" s="198"/>
      <c r="AY200" s="198"/>
      <c r="AZ200" s="198"/>
      <c r="BA200" s="198"/>
      <c r="BB200" s="198"/>
      <c r="BC200" s="198"/>
      <c r="BD200" s="198"/>
      <c r="BE200" s="198"/>
      <c r="BF200" s="198"/>
    </row>
    <row r="201" spans="1:58" s="199" customFormat="1" ht="75" x14ac:dyDescent="0.2">
      <c r="A201" s="184"/>
      <c r="B201" s="212" t="s">
        <v>1028</v>
      </c>
      <c r="C201" s="203" t="s">
        <v>1031</v>
      </c>
      <c r="D201" s="212">
        <v>1</v>
      </c>
      <c r="E201" s="212"/>
      <c r="F201" s="203" t="s">
        <v>1154</v>
      </c>
      <c r="G201" s="204">
        <f>SUM(G202:G203)</f>
        <v>1</v>
      </c>
      <c r="H201" s="212" t="s">
        <v>1661</v>
      </c>
      <c r="I201" s="212" t="s">
        <v>1660</v>
      </c>
      <c r="J201" s="212" t="s">
        <v>1660</v>
      </c>
      <c r="K201" s="212" t="s">
        <v>1658</v>
      </c>
      <c r="L201" s="212"/>
      <c r="M201" s="212"/>
      <c r="N201" s="213">
        <v>849826.08000000007</v>
      </c>
      <c r="O201" s="212"/>
      <c r="P201" s="212"/>
      <c r="Q201" s="203">
        <v>41</v>
      </c>
      <c r="R201" s="203">
        <v>111</v>
      </c>
      <c r="S201" s="189"/>
      <c r="T201" s="189"/>
      <c r="U201" s="198"/>
      <c r="V201" s="198"/>
      <c r="W201" s="198"/>
      <c r="X201" s="198"/>
      <c r="Y201" s="198"/>
      <c r="Z201" s="198"/>
      <c r="AA201" s="198"/>
      <c r="AB201" s="198"/>
      <c r="AC201" s="198"/>
      <c r="AD201" s="198"/>
      <c r="AE201" s="198"/>
      <c r="AF201" s="198"/>
      <c r="AG201" s="198"/>
      <c r="AH201" s="198"/>
      <c r="AI201" s="198"/>
      <c r="AJ201" s="198"/>
      <c r="AK201" s="198"/>
      <c r="AL201" s="198"/>
      <c r="AM201" s="198"/>
      <c r="AN201" s="198"/>
      <c r="AO201" s="198"/>
      <c r="AP201" s="198"/>
      <c r="AQ201" s="198"/>
      <c r="AR201" s="198"/>
      <c r="AS201" s="198"/>
      <c r="AT201" s="198"/>
      <c r="AU201" s="198"/>
      <c r="AV201" s="198"/>
      <c r="AW201" s="198"/>
      <c r="AX201" s="198"/>
      <c r="AY201" s="198"/>
      <c r="AZ201" s="198"/>
      <c r="BA201" s="198"/>
      <c r="BB201" s="198"/>
      <c r="BC201" s="198"/>
      <c r="BD201" s="198"/>
      <c r="BE201" s="198"/>
      <c r="BF201" s="198"/>
    </row>
    <row r="202" spans="1:58" s="199" customFormat="1" ht="71.25" x14ac:dyDescent="0.2">
      <c r="A202" s="184"/>
      <c r="B202" s="211"/>
      <c r="C202" s="211"/>
      <c r="D202" s="211"/>
      <c r="E202" s="211"/>
      <c r="F202" s="103" t="s">
        <v>1662</v>
      </c>
      <c r="G202" s="216">
        <v>0.5</v>
      </c>
      <c r="H202" s="165" t="s">
        <v>1664</v>
      </c>
      <c r="I202" s="165" t="s">
        <v>1663</v>
      </c>
      <c r="J202" s="165" t="s">
        <v>1663</v>
      </c>
      <c r="K202" s="165" t="s">
        <v>1658</v>
      </c>
      <c r="L202" s="211"/>
      <c r="M202" s="211"/>
      <c r="N202" s="214">
        <f>N201*G202</f>
        <v>424913.04000000004</v>
      </c>
      <c r="O202" s="211"/>
      <c r="P202" s="211"/>
      <c r="Q202" s="208">
        <v>41</v>
      </c>
      <c r="R202" s="208">
        <v>111</v>
      </c>
      <c r="S202" s="189"/>
      <c r="T202" s="189"/>
      <c r="U202" s="198"/>
      <c r="V202" s="198"/>
      <c r="W202" s="198"/>
      <c r="X202" s="198"/>
      <c r="Y202" s="198"/>
      <c r="Z202" s="198"/>
      <c r="AA202" s="198"/>
      <c r="AB202" s="198"/>
      <c r="AC202" s="198"/>
      <c r="AD202" s="198"/>
      <c r="AE202" s="198"/>
      <c r="AF202" s="198"/>
      <c r="AG202" s="198"/>
      <c r="AH202" s="198"/>
      <c r="AI202" s="198"/>
      <c r="AJ202" s="198"/>
      <c r="AK202" s="198"/>
      <c r="AL202" s="198"/>
      <c r="AM202" s="198"/>
      <c r="AN202" s="198"/>
      <c r="AO202" s="198"/>
      <c r="AP202" s="198"/>
      <c r="AQ202" s="198"/>
      <c r="AR202" s="198"/>
      <c r="AS202" s="198"/>
      <c r="AT202" s="198"/>
      <c r="AU202" s="198"/>
      <c r="AV202" s="198"/>
      <c r="AW202" s="198"/>
      <c r="AX202" s="198"/>
      <c r="AY202" s="198"/>
      <c r="AZ202" s="198"/>
      <c r="BA202" s="198"/>
      <c r="BB202" s="198"/>
      <c r="BC202" s="198"/>
      <c r="BD202" s="198"/>
      <c r="BE202" s="198"/>
      <c r="BF202" s="198"/>
    </row>
    <row r="203" spans="1:58" s="199" customFormat="1" ht="71.25" x14ac:dyDescent="0.2">
      <c r="A203" s="184"/>
      <c r="B203" s="211"/>
      <c r="C203" s="211"/>
      <c r="D203" s="211"/>
      <c r="E203" s="211"/>
      <c r="F203" s="103" t="s">
        <v>1665</v>
      </c>
      <c r="G203" s="216">
        <v>0.5</v>
      </c>
      <c r="H203" s="165" t="s">
        <v>1661</v>
      </c>
      <c r="I203" s="165" t="s">
        <v>1660</v>
      </c>
      <c r="J203" s="165" t="s">
        <v>1660</v>
      </c>
      <c r="K203" s="165" t="s">
        <v>1658</v>
      </c>
      <c r="L203" s="211"/>
      <c r="M203" s="211"/>
      <c r="N203" s="214">
        <f>N201*G203</f>
        <v>424913.04000000004</v>
      </c>
      <c r="O203" s="211"/>
      <c r="P203" s="211"/>
      <c r="Q203" s="208">
        <v>41</v>
      </c>
      <c r="R203" s="208">
        <v>111</v>
      </c>
      <c r="S203" s="189"/>
      <c r="T203" s="189"/>
      <c r="U203" s="198"/>
      <c r="V203" s="198"/>
      <c r="W203" s="198"/>
      <c r="X203" s="198"/>
      <c r="Y203" s="198"/>
      <c r="Z203" s="198"/>
      <c r="AA203" s="198"/>
      <c r="AB203" s="198"/>
      <c r="AC203" s="198"/>
      <c r="AD203" s="198"/>
      <c r="AE203" s="198"/>
      <c r="AF203" s="198"/>
      <c r="AG203" s="198"/>
      <c r="AH203" s="198"/>
      <c r="AI203" s="198"/>
      <c r="AJ203" s="198"/>
      <c r="AK203" s="198"/>
      <c r="AL203" s="198"/>
      <c r="AM203" s="198"/>
      <c r="AN203" s="198"/>
      <c r="AO203" s="198"/>
      <c r="AP203" s="198"/>
      <c r="AQ203" s="198"/>
      <c r="AR203" s="198"/>
      <c r="AS203" s="198"/>
      <c r="AT203" s="198"/>
      <c r="AU203" s="198"/>
      <c r="AV203" s="198"/>
      <c r="AW203" s="198"/>
      <c r="AX203" s="198"/>
      <c r="AY203" s="198"/>
      <c r="AZ203" s="198"/>
      <c r="BA203" s="198"/>
      <c r="BB203" s="198"/>
      <c r="BC203" s="198"/>
      <c r="BD203" s="198"/>
      <c r="BE203" s="198"/>
      <c r="BF203" s="198"/>
    </row>
    <row r="204" spans="1:58" s="199" customFormat="1" ht="60" x14ac:dyDescent="0.2">
      <c r="A204" s="184"/>
      <c r="B204" s="212" t="s">
        <v>1028</v>
      </c>
      <c r="C204" s="203" t="s">
        <v>1032</v>
      </c>
      <c r="D204" s="212">
        <v>2</v>
      </c>
      <c r="E204" s="212"/>
      <c r="F204" s="203" t="s">
        <v>1406</v>
      </c>
      <c r="G204" s="204">
        <f>SUM(G205:G206)</f>
        <v>1</v>
      </c>
      <c r="H204" s="212" t="s">
        <v>1034</v>
      </c>
      <c r="I204" s="212" t="s">
        <v>1036</v>
      </c>
      <c r="J204" s="203" t="s">
        <v>1407</v>
      </c>
      <c r="K204" s="203" t="s">
        <v>1415</v>
      </c>
      <c r="L204" s="212" t="s">
        <v>318</v>
      </c>
      <c r="M204" s="212" t="s">
        <v>319</v>
      </c>
      <c r="N204" s="213">
        <v>212456.52000000002</v>
      </c>
      <c r="O204" s="212"/>
      <c r="P204" s="212"/>
      <c r="Q204" s="203">
        <v>41</v>
      </c>
      <c r="R204" s="203">
        <v>111</v>
      </c>
      <c r="S204" s="189"/>
      <c r="T204" s="189"/>
      <c r="U204" s="198"/>
      <c r="V204" s="198"/>
      <c r="W204" s="198"/>
      <c r="X204" s="198"/>
      <c r="Y204" s="198"/>
      <c r="Z204" s="198"/>
      <c r="AA204" s="198"/>
      <c r="AB204" s="198"/>
      <c r="AC204" s="198"/>
      <c r="AD204" s="198"/>
      <c r="AE204" s="198"/>
      <c r="AF204" s="198"/>
      <c r="AG204" s="198"/>
      <c r="AH204" s="198"/>
      <c r="AI204" s="198"/>
      <c r="AJ204" s="198"/>
      <c r="AK204" s="198"/>
      <c r="AL204" s="198"/>
      <c r="AM204" s="198"/>
      <c r="AN204" s="198"/>
      <c r="AO204" s="198"/>
      <c r="AP204" s="198"/>
      <c r="AQ204" s="198"/>
      <c r="AR204" s="198"/>
      <c r="AS204" s="198"/>
      <c r="AT204" s="198"/>
      <c r="AU204" s="198"/>
      <c r="AV204" s="198"/>
      <c r="AW204" s="198"/>
      <c r="AX204" s="198"/>
      <c r="AY204" s="198"/>
      <c r="AZ204" s="198"/>
      <c r="BA204" s="198"/>
      <c r="BB204" s="198"/>
      <c r="BC204" s="198"/>
      <c r="BD204" s="198"/>
      <c r="BE204" s="198"/>
      <c r="BF204" s="198"/>
    </row>
    <row r="205" spans="1:58" s="199" customFormat="1" ht="57" x14ac:dyDescent="0.2">
      <c r="A205" s="184"/>
      <c r="B205" s="211"/>
      <c r="C205" s="211"/>
      <c r="D205" s="211"/>
      <c r="E205" s="206" t="s">
        <v>326</v>
      </c>
      <c r="F205" s="206" t="s">
        <v>1408</v>
      </c>
      <c r="G205" s="237">
        <v>0.5</v>
      </c>
      <c r="H205" s="206" t="s">
        <v>1409</v>
      </c>
      <c r="I205" s="206" t="s">
        <v>1410</v>
      </c>
      <c r="J205" s="206" t="s">
        <v>1411</v>
      </c>
      <c r="K205" s="103" t="s">
        <v>1415</v>
      </c>
      <c r="L205" s="103" t="s">
        <v>318</v>
      </c>
      <c r="M205" s="103" t="s">
        <v>352</v>
      </c>
      <c r="N205" s="255">
        <f>N204*G205</f>
        <v>106228.26000000001</v>
      </c>
      <c r="O205" s="103"/>
      <c r="P205" s="211"/>
      <c r="Q205" s="208">
        <v>41</v>
      </c>
      <c r="R205" s="208">
        <v>111</v>
      </c>
      <c r="S205" s="189"/>
      <c r="T205" s="189"/>
      <c r="U205" s="198"/>
      <c r="V205" s="198"/>
      <c r="W205" s="198"/>
      <c r="X205" s="198"/>
      <c r="Y205" s="198"/>
      <c r="Z205" s="198"/>
      <c r="AA205" s="198"/>
      <c r="AB205" s="198"/>
      <c r="AC205" s="198"/>
      <c r="AD205" s="198"/>
      <c r="AE205" s="198"/>
      <c r="AF205" s="198"/>
      <c r="AG205" s="198"/>
      <c r="AH205" s="198"/>
      <c r="AI205" s="198"/>
      <c r="AJ205" s="198"/>
      <c r="AK205" s="198"/>
      <c r="AL205" s="198"/>
      <c r="AM205" s="198"/>
      <c r="AN205" s="198"/>
      <c r="AO205" s="198"/>
      <c r="AP205" s="198"/>
      <c r="AQ205" s="198"/>
      <c r="AR205" s="198"/>
      <c r="AS205" s="198"/>
      <c r="AT205" s="198"/>
      <c r="AU205" s="198"/>
      <c r="AV205" s="198"/>
      <c r="AW205" s="198"/>
      <c r="AX205" s="198"/>
      <c r="AY205" s="198"/>
      <c r="AZ205" s="198"/>
      <c r="BA205" s="198"/>
      <c r="BB205" s="198"/>
      <c r="BC205" s="198"/>
      <c r="BD205" s="198"/>
      <c r="BE205" s="198"/>
      <c r="BF205" s="198"/>
    </row>
    <row r="206" spans="1:58" s="199" customFormat="1" ht="71.25" x14ac:dyDescent="0.2">
      <c r="A206" s="184"/>
      <c r="B206" s="211"/>
      <c r="C206" s="211"/>
      <c r="D206" s="211"/>
      <c r="E206" s="206" t="s">
        <v>353</v>
      </c>
      <c r="F206" s="206" t="s">
        <v>1412</v>
      </c>
      <c r="G206" s="237">
        <v>0.5</v>
      </c>
      <c r="H206" s="206" t="s">
        <v>1409</v>
      </c>
      <c r="I206" s="206" t="s">
        <v>1413</v>
      </c>
      <c r="J206" s="206" t="s">
        <v>1414</v>
      </c>
      <c r="K206" s="103" t="s">
        <v>1415</v>
      </c>
      <c r="L206" s="206" t="s">
        <v>359</v>
      </c>
      <c r="M206" s="206" t="s">
        <v>365</v>
      </c>
      <c r="N206" s="255">
        <f>N204*G206</f>
        <v>106228.26000000001</v>
      </c>
      <c r="O206" s="206"/>
      <c r="P206" s="211"/>
      <c r="Q206" s="208">
        <v>41</v>
      </c>
      <c r="R206" s="208">
        <v>111</v>
      </c>
      <c r="S206" s="189"/>
      <c r="T206" s="189"/>
      <c r="U206" s="198"/>
      <c r="V206" s="198"/>
      <c r="W206" s="198"/>
      <c r="X206" s="198"/>
      <c r="Y206" s="198"/>
      <c r="Z206" s="198"/>
      <c r="AA206" s="198"/>
      <c r="AB206" s="198"/>
      <c r="AC206" s="198"/>
      <c r="AD206" s="198"/>
      <c r="AE206" s="198"/>
      <c r="AF206" s="198"/>
      <c r="AG206" s="198"/>
      <c r="AH206" s="198"/>
      <c r="AI206" s="198"/>
      <c r="AJ206" s="198"/>
      <c r="AK206" s="198"/>
      <c r="AL206" s="198"/>
      <c r="AM206" s="198"/>
      <c r="AN206" s="198"/>
      <c r="AO206" s="198"/>
      <c r="AP206" s="198"/>
      <c r="AQ206" s="198"/>
      <c r="AR206" s="198"/>
      <c r="AS206" s="198"/>
      <c r="AT206" s="198"/>
      <c r="AU206" s="198"/>
      <c r="AV206" s="198"/>
      <c r="AW206" s="198"/>
      <c r="AX206" s="198"/>
      <c r="AY206" s="198"/>
      <c r="AZ206" s="198"/>
      <c r="BA206" s="198"/>
      <c r="BB206" s="198"/>
      <c r="BC206" s="198"/>
      <c r="BD206" s="198"/>
      <c r="BE206" s="198"/>
      <c r="BF206" s="198"/>
    </row>
    <row r="207" spans="1:58" s="199" customFormat="1" ht="105" x14ac:dyDescent="0.2">
      <c r="A207" s="184"/>
      <c r="B207" s="212" t="s">
        <v>1028</v>
      </c>
      <c r="C207" s="203" t="s">
        <v>1037</v>
      </c>
      <c r="D207" s="212">
        <v>3</v>
      </c>
      <c r="E207" s="212"/>
      <c r="F207" s="203" t="s">
        <v>1038</v>
      </c>
      <c r="G207" s="204">
        <f>SUM(G208:G212)</f>
        <v>1</v>
      </c>
      <c r="H207" s="212" t="s">
        <v>1416</v>
      </c>
      <c r="I207" s="212" t="s">
        <v>1417</v>
      </c>
      <c r="J207" s="212" t="s">
        <v>1418</v>
      </c>
      <c r="K207" s="203" t="s">
        <v>1436</v>
      </c>
      <c r="L207" s="212" t="s">
        <v>318</v>
      </c>
      <c r="M207" s="212" t="s">
        <v>319</v>
      </c>
      <c r="N207" s="213">
        <v>212456.52000000002</v>
      </c>
      <c r="O207" s="212"/>
      <c r="P207" s="212"/>
      <c r="Q207" s="203">
        <v>41</v>
      </c>
      <c r="R207" s="203">
        <v>111</v>
      </c>
      <c r="S207" s="189"/>
      <c r="T207" s="189"/>
      <c r="U207" s="198"/>
      <c r="V207" s="198"/>
      <c r="W207" s="198"/>
      <c r="X207" s="198"/>
      <c r="Y207" s="198"/>
      <c r="Z207" s="198"/>
      <c r="AA207" s="198"/>
      <c r="AB207" s="198"/>
      <c r="AC207" s="198"/>
      <c r="AD207" s="198"/>
      <c r="AE207" s="198"/>
      <c r="AF207" s="198"/>
      <c r="AG207" s="198"/>
      <c r="AH207" s="198"/>
      <c r="AI207" s="198"/>
      <c r="AJ207" s="198"/>
      <c r="AK207" s="198"/>
      <c r="AL207" s="198"/>
      <c r="AM207" s="198"/>
      <c r="AN207" s="198"/>
      <c r="AO207" s="198"/>
      <c r="AP207" s="198"/>
      <c r="AQ207" s="198"/>
      <c r="AR207" s="198"/>
      <c r="AS207" s="198"/>
      <c r="AT207" s="198"/>
      <c r="AU207" s="198"/>
      <c r="AV207" s="198"/>
      <c r="AW207" s="198"/>
      <c r="AX207" s="198"/>
      <c r="AY207" s="198"/>
      <c r="AZ207" s="198"/>
      <c r="BA207" s="198"/>
      <c r="BB207" s="198"/>
      <c r="BC207" s="198"/>
      <c r="BD207" s="198"/>
      <c r="BE207" s="198"/>
      <c r="BF207" s="198"/>
    </row>
    <row r="208" spans="1:58" s="199" customFormat="1" ht="57" x14ac:dyDescent="0.2">
      <c r="A208" s="184"/>
      <c r="B208" s="211"/>
      <c r="C208" s="211"/>
      <c r="D208" s="256"/>
      <c r="E208" s="206" t="s">
        <v>326</v>
      </c>
      <c r="F208" s="206" t="s">
        <v>1419</v>
      </c>
      <c r="G208" s="237">
        <v>0.2</v>
      </c>
      <c r="H208" s="206" t="s">
        <v>1420</v>
      </c>
      <c r="I208" s="206" t="s">
        <v>1421</v>
      </c>
      <c r="J208" s="206" t="s">
        <v>1422</v>
      </c>
      <c r="K208" s="206" t="s">
        <v>1436</v>
      </c>
      <c r="L208" s="103" t="s">
        <v>318</v>
      </c>
      <c r="M208" s="103" t="s">
        <v>319</v>
      </c>
      <c r="N208" s="257">
        <v>42491.304000000004</v>
      </c>
      <c r="O208" s="224"/>
      <c r="P208" s="211"/>
      <c r="Q208" s="208">
        <v>41</v>
      </c>
      <c r="R208" s="208">
        <v>111</v>
      </c>
      <c r="S208" s="189"/>
      <c r="T208" s="189"/>
      <c r="U208" s="198"/>
      <c r="V208" s="198"/>
      <c r="W208" s="198"/>
      <c r="X208" s="198"/>
      <c r="Y208" s="198"/>
      <c r="Z208" s="198"/>
      <c r="AA208" s="198"/>
      <c r="AB208" s="198"/>
      <c r="AC208" s="198"/>
      <c r="AD208" s="198"/>
      <c r="AE208" s="198"/>
      <c r="AF208" s="198"/>
      <c r="AG208" s="198"/>
      <c r="AH208" s="198"/>
      <c r="AI208" s="198"/>
      <c r="AJ208" s="198"/>
      <c r="AK208" s="198"/>
      <c r="AL208" s="198"/>
      <c r="AM208" s="198"/>
      <c r="AN208" s="198"/>
      <c r="AO208" s="198"/>
      <c r="AP208" s="198"/>
      <c r="AQ208" s="198"/>
      <c r="AR208" s="198"/>
      <c r="AS208" s="198"/>
      <c r="AT208" s="198"/>
      <c r="AU208" s="198"/>
      <c r="AV208" s="198"/>
      <c r="AW208" s="198"/>
      <c r="AX208" s="198"/>
      <c r="AY208" s="198"/>
      <c r="AZ208" s="198"/>
      <c r="BA208" s="198"/>
      <c r="BB208" s="198"/>
      <c r="BC208" s="198"/>
      <c r="BD208" s="198"/>
      <c r="BE208" s="198"/>
      <c r="BF208" s="198"/>
    </row>
    <row r="209" spans="1:58" s="199" customFormat="1" ht="57" x14ac:dyDescent="0.2">
      <c r="A209" s="184"/>
      <c r="B209" s="211"/>
      <c r="C209" s="211"/>
      <c r="D209" s="256"/>
      <c r="E209" s="206" t="s">
        <v>353</v>
      </c>
      <c r="F209" s="206" t="s">
        <v>1423</v>
      </c>
      <c r="G209" s="237">
        <v>0.2</v>
      </c>
      <c r="H209" s="206" t="s">
        <v>1424</v>
      </c>
      <c r="I209" s="206" t="s">
        <v>1425</v>
      </c>
      <c r="J209" s="206" t="s">
        <v>1426</v>
      </c>
      <c r="K209" s="206" t="s">
        <v>1436</v>
      </c>
      <c r="L209" s="103" t="s">
        <v>318</v>
      </c>
      <c r="M209" s="103" t="s">
        <v>319</v>
      </c>
      <c r="N209" s="257">
        <v>42491.304000000004</v>
      </c>
      <c r="O209" s="224"/>
      <c r="P209" s="211"/>
      <c r="Q209" s="208">
        <v>41</v>
      </c>
      <c r="R209" s="208">
        <v>111</v>
      </c>
      <c r="S209" s="189"/>
      <c r="T209" s="189"/>
      <c r="U209" s="198"/>
      <c r="V209" s="198"/>
      <c r="W209" s="198"/>
      <c r="X209" s="198"/>
      <c r="Y209" s="198"/>
      <c r="Z209" s="198"/>
      <c r="AA209" s="198"/>
      <c r="AB209" s="198"/>
      <c r="AC209" s="198"/>
      <c r="AD209" s="198"/>
      <c r="AE209" s="198"/>
      <c r="AF209" s="198"/>
      <c r="AG209" s="198"/>
      <c r="AH209" s="198"/>
      <c r="AI209" s="198"/>
      <c r="AJ209" s="198"/>
      <c r="AK209" s="198"/>
      <c r="AL209" s="198"/>
      <c r="AM209" s="198"/>
      <c r="AN209" s="198"/>
      <c r="AO209" s="198"/>
      <c r="AP209" s="198"/>
      <c r="AQ209" s="198"/>
      <c r="AR209" s="198"/>
      <c r="AS209" s="198"/>
      <c r="AT209" s="198"/>
      <c r="AU209" s="198"/>
      <c r="AV209" s="198"/>
      <c r="AW209" s="198"/>
      <c r="AX209" s="198"/>
      <c r="AY209" s="198"/>
      <c r="AZ209" s="198"/>
      <c r="BA209" s="198"/>
      <c r="BB209" s="198"/>
      <c r="BC209" s="198"/>
      <c r="BD209" s="198"/>
      <c r="BE209" s="198"/>
      <c r="BF209" s="198"/>
    </row>
    <row r="210" spans="1:58" s="199" customFormat="1" ht="28.5" x14ac:dyDescent="0.2">
      <c r="A210" s="184"/>
      <c r="B210" s="211"/>
      <c r="C210" s="211"/>
      <c r="D210" s="256"/>
      <c r="E210" s="206" t="s">
        <v>360</v>
      </c>
      <c r="F210" s="206" t="s">
        <v>1427</v>
      </c>
      <c r="G210" s="237">
        <v>0.2</v>
      </c>
      <c r="H210" s="206" t="s">
        <v>1428</v>
      </c>
      <c r="I210" s="206" t="s">
        <v>1429</v>
      </c>
      <c r="J210" s="206" t="s">
        <v>1428</v>
      </c>
      <c r="K210" s="206" t="s">
        <v>1436</v>
      </c>
      <c r="L210" s="103" t="s">
        <v>318</v>
      </c>
      <c r="M210" s="103" t="s">
        <v>319</v>
      </c>
      <c r="N210" s="257">
        <v>42491.304000000004</v>
      </c>
      <c r="O210" s="224"/>
      <c r="P210" s="211"/>
      <c r="Q210" s="208">
        <v>41</v>
      </c>
      <c r="R210" s="208">
        <v>111</v>
      </c>
      <c r="S210" s="189"/>
      <c r="T210" s="189"/>
      <c r="U210" s="198"/>
      <c r="V210" s="198"/>
      <c r="W210" s="198"/>
      <c r="X210" s="198"/>
      <c r="Y210" s="198"/>
      <c r="Z210" s="198"/>
      <c r="AA210" s="198"/>
      <c r="AB210" s="198"/>
      <c r="AC210" s="198"/>
      <c r="AD210" s="198"/>
      <c r="AE210" s="198"/>
      <c r="AF210" s="198"/>
      <c r="AG210" s="198"/>
      <c r="AH210" s="198"/>
      <c r="AI210" s="198"/>
      <c r="AJ210" s="198"/>
      <c r="AK210" s="198"/>
      <c r="AL210" s="198"/>
      <c r="AM210" s="198"/>
      <c r="AN210" s="198"/>
      <c r="AO210" s="198"/>
      <c r="AP210" s="198"/>
      <c r="AQ210" s="198"/>
      <c r="AR210" s="198"/>
      <c r="AS210" s="198"/>
      <c r="AT210" s="198"/>
      <c r="AU210" s="198"/>
      <c r="AV210" s="198"/>
      <c r="AW210" s="198"/>
      <c r="AX210" s="198"/>
      <c r="AY210" s="198"/>
      <c r="AZ210" s="198"/>
      <c r="BA210" s="198"/>
      <c r="BB210" s="198"/>
      <c r="BC210" s="198"/>
      <c r="BD210" s="198"/>
      <c r="BE210" s="198"/>
      <c r="BF210" s="198"/>
    </row>
    <row r="211" spans="1:58" s="199" customFormat="1" ht="28.5" x14ac:dyDescent="0.2">
      <c r="A211" s="184"/>
      <c r="B211" s="211"/>
      <c r="C211" s="211"/>
      <c r="D211" s="256"/>
      <c r="E211" s="206" t="s">
        <v>366</v>
      </c>
      <c r="F211" s="206" t="s">
        <v>1430</v>
      </c>
      <c r="G211" s="237">
        <v>0.2</v>
      </c>
      <c r="H211" s="206" t="s">
        <v>1431</v>
      </c>
      <c r="I211" s="206" t="s">
        <v>1432</v>
      </c>
      <c r="J211" s="206" t="s">
        <v>1431</v>
      </c>
      <c r="K211" s="206" t="s">
        <v>1436</v>
      </c>
      <c r="L211" s="103" t="s">
        <v>318</v>
      </c>
      <c r="M211" s="103" t="s">
        <v>319</v>
      </c>
      <c r="N211" s="257">
        <v>42491.304000000004</v>
      </c>
      <c r="O211" s="224"/>
      <c r="P211" s="211"/>
      <c r="Q211" s="208">
        <v>41</v>
      </c>
      <c r="R211" s="208">
        <v>111</v>
      </c>
      <c r="S211" s="189"/>
      <c r="T211" s="189"/>
      <c r="U211" s="198"/>
      <c r="V211" s="198"/>
      <c r="W211" s="198"/>
      <c r="X211" s="198"/>
      <c r="Y211" s="198"/>
      <c r="Z211" s="198"/>
      <c r="AA211" s="198"/>
      <c r="AB211" s="198"/>
      <c r="AC211" s="198"/>
      <c r="AD211" s="198"/>
      <c r="AE211" s="198"/>
      <c r="AF211" s="198"/>
      <c r="AG211" s="198"/>
      <c r="AH211" s="198"/>
      <c r="AI211" s="198"/>
      <c r="AJ211" s="198"/>
      <c r="AK211" s="198"/>
      <c r="AL211" s="198"/>
      <c r="AM211" s="198"/>
      <c r="AN211" s="198"/>
      <c r="AO211" s="198"/>
      <c r="AP211" s="198"/>
      <c r="AQ211" s="198"/>
      <c r="AR211" s="198"/>
      <c r="AS211" s="198"/>
      <c r="AT211" s="198"/>
      <c r="AU211" s="198"/>
      <c r="AV211" s="198"/>
      <c r="AW211" s="198"/>
      <c r="AX211" s="198"/>
      <c r="AY211" s="198"/>
      <c r="AZ211" s="198"/>
      <c r="BA211" s="198"/>
      <c r="BB211" s="198"/>
      <c r="BC211" s="198"/>
      <c r="BD211" s="198"/>
      <c r="BE211" s="198"/>
      <c r="BF211" s="198"/>
    </row>
    <row r="212" spans="1:58" s="199" customFormat="1" ht="28.5" x14ac:dyDescent="0.2">
      <c r="A212" s="184"/>
      <c r="B212" s="211"/>
      <c r="C212" s="211"/>
      <c r="D212" s="256"/>
      <c r="E212" s="206" t="s">
        <v>370</v>
      </c>
      <c r="F212" s="206" t="s">
        <v>1433</v>
      </c>
      <c r="G212" s="237">
        <v>0.2</v>
      </c>
      <c r="H212" s="206" t="s">
        <v>1434</v>
      </c>
      <c r="I212" s="206" t="s">
        <v>1435</v>
      </c>
      <c r="J212" s="206" t="s">
        <v>1434</v>
      </c>
      <c r="K212" s="206" t="s">
        <v>1436</v>
      </c>
      <c r="L212" s="103" t="s">
        <v>318</v>
      </c>
      <c r="M212" s="103" t="s">
        <v>319</v>
      </c>
      <c r="N212" s="257">
        <v>42491.304000000004</v>
      </c>
      <c r="O212" s="224"/>
      <c r="P212" s="211"/>
      <c r="Q212" s="208">
        <v>41</v>
      </c>
      <c r="R212" s="208">
        <v>111</v>
      </c>
      <c r="S212" s="189"/>
      <c r="T212" s="189"/>
      <c r="U212" s="198"/>
      <c r="V212" s="198"/>
      <c r="W212" s="198"/>
      <c r="X212" s="198"/>
      <c r="Y212" s="198"/>
      <c r="Z212" s="198"/>
      <c r="AA212" s="198"/>
      <c r="AB212" s="198"/>
      <c r="AC212" s="198"/>
      <c r="AD212" s="198"/>
      <c r="AE212" s="198"/>
      <c r="AF212" s="198"/>
      <c r="AG212" s="198"/>
      <c r="AH212" s="198"/>
      <c r="AI212" s="198"/>
      <c r="AJ212" s="198"/>
      <c r="AK212" s="198"/>
      <c r="AL212" s="198"/>
      <c r="AM212" s="198"/>
      <c r="AN212" s="198"/>
      <c r="AO212" s="198"/>
      <c r="AP212" s="198"/>
      <c r="AQ212" s="198"/>
      <c r="AR212" s="198"/>
      <c r="AS212" s="198"/>
      <c r="AT212" s="198"/>
      <c r="AU212" s="198"/>
      <c r="AV212" s="198"/>
      <c r="AW212" s="198"/>
      <c r="AX212" s="198"/>
      <c r="AY212" s="198"/>
      <c r="AZ212" s="198"/>
      <c r="BA212" s="198"/>
      <c r="BB212" s="198"/>
      <c r="BC212" s="198"/>
      <c r="BD212" s="198"/>
      <c r="BE212" s="198"/>
      <c r="BF212" s="198"/>
    </row>
    <row r="213" spans="1:58" s="199" customFormat="1" ht="90" x14ac:dyDescent="0.2">
      <c r="A213" s="184"/>
      <c r="B213" s="212" t="s">
        <v>1028</v>
      </c>
      <c r="C213" s="203" t="s">
        <v>1040</v>
      </c>
      <c r="D213" s="212">
        <v>4</v>
      </c>
      <c r="E213" s="212"/>
      <c r="F213" s="203" t="s">
        <v>1041</v>
      </c>
      <c r="G213" s="204">
        <f>SUM(G214:G216)</f>
        <v>1</v>
      </c>
      <c r="H213" s="212" t="s">
        <v>1042</v>
      </c>
      <c r="I213" s="212" t="s">
        <v>1439</v>
      </c>
      <c r="J213" s="212" t="s">
        <v>1451</v>
      </c>
      <c r="K213" s="203" t="s">
        <v>1448</v>
      </c>
      <c r="L213" s="212" t="s">
        <v>318</v>
      </c>
      <c r="M213" s="212" t="s">
        <v>319</v>
      </c>
      <c r="N213" s="213">
        <v>424913.04000000004</v>
      </c>
      <c r="O213" s="212"/>
      <c r="P213" s="212"/>
      <c r="Q213" s="203">
        <v>41</v>
      </c>
      <c r="R213" s="203">
        <v>111</v>
      </c>
      <c r="S213" s="189"/>
      <c r="T213" s="189"/>
      <c r="U213" s="198"/>
      <c r="V213" s="198"/>
      <c r="W213" s="198"/>
      <c r="X213" s="198"/>
      <c r="Y213" s="198"/>
      <c r="Z213" s="198"/>
      <c r="AA213" s="198"/>
      <c r="AB213" s="198"/>
      <c r="AC213" s="198"/>
      <c r="AD213" s="198"/>
      <c r="AE213" s="198"/>
      <c r="AF213" s="198"/>
      <c r="AG213" s="198"/>
      <c r="AH213" s="198"/>
      <c r="AI213" s="198"/>
      <c r="AJ213" s="198"/>
      <c r="AK213" s="198"/>
      <c r="AL213" s="198"/>
      <c r="AM213" s="198"/>
      <c r="AN213" s="198"/>
      <c r="AO213" s="198"/>
      <c r="AP213" s="198"/>
      <c r="AQ213" s="198"/>
      <c r="AR213" s="198"/>
      <c r="AS213" s="198"/>
      <c r="AT213" s="198"/>
      <c r="AU213" s="198"/>
      <c r="AV213" s="198"/>
      <c r="AW213" s="198"/>
      <c r="AX213" s="198"/>
      <c r="AY213" s="198"/>
      <c r="AZ213" s="198"/>
      <c r="BA213" s="198"/>
      <c r="BB213" s="198"/>
      <c r="BC213" s="198"/>
      <c r="BD213" s="198"/>
      <c r="BE213" s="198"/>
      <c r="BF213" s="198"/>
    </row>
    <row r="214" spans="1:58" s="199" customFormat="1" ht="28.5" x14ac:dyDescent="0.2">
      <c r="A214" s="184"/>
      <c r="B214" s="211"/>
      <c r="C214" s="211"/>
      <c r="D214" s="211"/>
      <c r="E214" s="206" t="s">
        <v>326</v>
      </c>
      <c r="F214" s="206" t="s">
        <v>1440</v>
      </c>
      <c r="G214" s="237">
        <v>0.3</v>
      </c>
      <c r="H214" s="206" t="s">
        <v>1441</v>
      </c>
      <c r="I214" s="206" t="s">
        <v>1442</v>
      </c>
      <c r="J214" s="206" t="s">
        <v>1441</v>
      </c>
      <c r="K214" s="103" t="s">
        <v>1415</v>
      </c>
      <c r="L214" s="103" t="s">
        <v>365</v>
      </c>
      <c r="M214" s="103" t="s">
        <v>319</v>
      </c>
      <c r="N214" s="207">
        <f>N213*G214</f>
        <v>127473.91200000001</v>
      </c>
      <c r="O214" s="211"/>
      <c r="P214" s="211"/>
      <c r="Q214" s="208">
        <v>41</v>
      </c>
      <c r="R214" s="208">
        <v>111</v>
      </c>
      <c r="S214" s="189"/>
      <c r="T214" s="189"/>
      <c r="U214" s="198"/>
      <c r="V214" s="198"/>
      <c r="W214" s="198"/>
      <c r="X214" s="198"/>
      <c r="Y214" s="198"/>
      <c r="Z214" s="198"/>
      <c r="AA214" s="198"/>
      <c r="AB214" s="198"/>
      <c r="AC214" s="198"/>
      <c r="AD214" s="198"/>
      <c r="AE214" s="198"/>
      <c r="AF214" s="198"/>
      <c r="AG214" s="198"/>
      <c r="AH214" s="198"/>
      <c r="AI214" s="198"/>
      <c r="AJ214" s="198"/>
      <c r="AK214" s="198"/>
      <c r="AL214" s="198"/>
      <c r="AM214" s="198"/>
      <c r="AN214" s="198"/>
      <c r="AO214" s="198"/>
      <c r="AP214" s="198"/>
      <c r="AQ214" s="198"/>
      <c r="AR214" s="198"/>
      <c r="AS214" s="198"/>
      <c r="AT214" s="198"/>
      <c r="AU214" s="198"/>
      <c r="AV214" s="198"/>
      <c r="AW214" s="198"/>
      <c r="AX214" s="198"/>
      <c r="AY214" s="198"/>
      <c r="AZ214" s="198"/>
      <c r="BA214" s="198"/>
      <c r="BB214" s="198"/>
      <c r="BC214" s="198"/>
      <c r="BD214" s="198"/>
      <c r="BE214" s="198"/>
      <c r="BF214" s="198"/>
    </row>
    <row r="215" spans="1:58" s="199" customFormat="1" ht="71.25" x14ac:dyDescent="0.2">
      <c r="A215" s="184"/>
      <c r="B215" s="211"/>
      <c r="C215" s="211"/>
      <c r="D215" s="211"/>
      <c r="E215" s="206" t="s">
        <v>353</v>
      </c>
      <c r="F215" s="206" t="s">
        <v>1450</v>
      </c>
      <c r="G215" s="237">
        <v>0.5</v>
      </c>
      <c r="H215" s="206" t="s">
        <v>1443</v>
      </c>
      <c r="I215" s="206" t="s">
        <v>1449</v>
      </c>
      <c r="J215" s="206" t="s">
        <v>1452</v>
      </c>
      <c r="K215" s="103" t="s">
        <v>1415</v>
      </c>
      <c r="L215" s="103" t="s">
        <v>365</v>
      </c>
      <c r="M215" s="103" t="s">
        <v>319</v>
      </c>
      <c r="N215" s="207">
        <f>N213*G215</f>
        <v>212456.52000000002</v>
      </c>
      <c r="O215" s="211"/>
      <c r="P215" s="211"/>
      <c r="Q215" s="208">
        <v>41</v>
      </c>
      <c r="R215" s="208">
        <v>111</v>
      </c>
      <c r="S215" s="189"/>
      <c r="T215" s="189"/>
      <c r="U215" s="198"/>
      <c r="V215" s="198"/>
      <c r="W215" s="198"/>
      <c r="X215" s="198"/>
      <c r="Y215" s="198"/>
      <c r="Z215" s="198"/>
      <c r="AA215" s="198"/>
      <c r="AB215" s="198"/>
      <c r="AC215" s="198"/>
      <c r="AD215" s="198"/>
      <c r="AE215" s="198"/>
      <c r="AF215" s="198"/>
      <c r="AG215" s="198"/>
      <c r="AH215" s="198"/>
      <c r="AI215" s="198"/>
      <c r="AJ215" s="198"/>
      <c r="AK215" s="198"/>
      <c r="AL215" s="198"/>
      <c r="AM215" s="198"/>
      <c r="AN215" s="198"/>
      <c r="AO215" s="198"/>
      <c r="AP215" s="198"/>
      <c r="AQ215" s="198"/>
      <c r="AR215" s="198"/>
      <c r="AS215" s="198"/>
      <c r="AT215" s="198"/>
      <c r="AU215" s="198"/>
      <c r="AV215" s="198"/>
      <c r="AW215" s="198"/>
      <c r="AX215" s="198"/>
      <c r="AY215" s="198"/>
      <c r="AZ215" s="198"/>
      <c r="BA215" s="198"/>
      <c r="BB215" s="198"/>
      <c r="BC215" s="198"/>
      <c r="BD215" s="198"/>
      <c r="BE215" s="198"/>
      <c r="BF215" s="198"/>
    </row>
    <row r="216" spans="1:58" s="199" customFormat="1" ht="28.5" x14ac:dyDescent="0.2">
      <c r="A216" s="184"/>
      <c r="B216" s="211"/>
      <c r="C216" s="211"/>
      <c r="D216" s="211"/>
      <c r="E216" s="206" t="s">
        <v>360</v>
      </c>
      <c r="F216" s="206" t="s">
        <v>1444</v>
      </c>
      <c r="G216" s="237">
        <v>0.2</v>
      </c>
      <c r="H216" s="206" t="s">
        <v>1445</v>
      </c>
      <c r="I216" s="206" t="s">
        <v>1446</v>
      </c>
      <c r="J216" s="206" t="s">
        <v>1447</v>
      </c>
      <c r="K216" s="103" t="s">
        <v>1415</v>
      </c>
      <c r="L216" s="103" t="s">
        <v>431</v>
      </c>
      <c r="M216" s="103" t="s">
        <v>319</v>
      </c>
      <c r="N216" s="207">
        <f>N213*G216</f>
        <v>84982.608000000007</v>
      </c>
      <c r="O216" s="211"/>
      <c r="P216" s="211"/>
      <c r="Q216" s="208">
        <v>41</v>
      </c>
      <c r="R216" s="208">
        <v>111</v>
      </c>
      <c r="S216" s="189"/>
      <c r="T216" s="189"/>
      <c r="U216" s="198"/>
      <c r="V216" s="198"/>
      <c r="W216" s="198"/>
      <c r="X216" s="198"/>
      <c r="Y216" s="198"/>
      <c r="Z216" s="198"/>
      <c r="AA216" s="198"/>
      <c r="AB216" s="198"/>
      <c r="AC216" s="198"/>
      <c r="AD216" s="198"/>
      <c r="AE216" s="198"/>
      <c r="AF216" s="198"/>
      <c r="AG216" s="198"/>
      <c r="AH216" s="198"/>
      <c r="AI216" s="198"/>
      <c r="AJ216" s="198"/>
      <c r="AK216" s="198"/>
      <c r="AL216" s="198"/>
      <c r="AM216" s="198"/>
      <c r="AN216" s="198"/>
      <c r="AO216" s="198"/>
      <c r="AP216" s="198"/>
      <c r="AQ216" s="198"/>
      <c r="AR216" s="198"/>
      <c r="AS216" s="198"/>
      <c r="AT216" s="198"/>
      <c r="AU216" s="198"/>
      <c r="AV216" s="198"/>
      <c r="AW216" s="198"/>
      <c r="AX216" s="198"/>
      <c r="AY216" s="198"/>
      <c r="AZ216" s="198"/>
      <c r="BA216" s="198"/>
      <c r="BB216" s="198"/>
      <c r="BC216" s="198"/>
      <c r="BD216" s="198"/>
      <c r="BE216" s="198"/>
      <c r="BF216" s="198"/>
    </row>
    <row r="217" spans="1:58" s="199" customFormat="1" ht="75" x14ac:dyDescent="0.2">
      <c r="A217" s="184"/>
      <c r="B217" s="212" t="s">
        <v>1028</v>
      </c>
      <c r="C217" s="203" t="s">
        <v>1044</v>
      </c>
      <c r="D217" s="212">
        <v>5</v>
      </c>
      <c r="E217" s="212"/>
      <c r="F217" s="203" t="s">
        <v>1453</v>
      </c>
      <c r="G217" s="204">
        <f>SUM(G218:G219)</f>
        <v>1</v>
      </c>
      <c r="H217" s="212" t="s">
        <v>1454</v>
      </c>
      <c r="I217" s="212" t="s">
        <v>1048</v>
      </c>
      <c r="J217" s="212" t="s">
        <v>1455</v>
      </c>
      <c r="K217" s="203" t="s">
        <v>1448</v>
      </c>
      <c r="L217" s="212" t="s">
        <v>318</v>
      </c>
      <c r="M217" s="212" t="s">
        <v>319</v>
      </c>
      <c r="N217" s="213">
        <v>212456.52000000002</v>
      </c>
      <c r="O217" s="212"/>
      <c r="P217" s="212"/>
      <c r="Q217" s="203">
        <v>41</v>
      </c>
      <c r="R217" s="203">
        <v>111</v>
      </c>
      <c r="S217" s="189"/>
      <c r="T217" s="189"/>
      <c r="U217" s="198"/>
      <c r="V217" s="198"/>
      <c r="W217" s="198"/>
      <c r="X217" s="198"/>
      <c r="Y217" s="198"/>
      <c r="Z217" s="198"/>
      <c r="AA217" s="198"/>
      <c r="AB217" s="198"/>
      <c r="AC217" s="198"/>
      <c r="AD217" s="198"/>
      <c r="AE217" s="198"/>
      <c r="AF217" s="198"/>
      <c r="AG217" s="198"/>
      <c r="AH217" s="198"/>
      <c r="AI217" s="198"/>
      <c r="AJ217" s="198"/>
      <c r="AK217" s="198"/>
      <c r="AL217" s="198"/>
      <c r="AM217" s="198"/>
      <c r="AN217" s="198"/>
      <c r="AO217" s="198"/>
      <c r="AP217" s="198"/>
      <c r="AQ217" s="198"/>
      <c r="AR217" s="198"/>
      <c r="AS217" s="198"/>
      <c r="AT217" s="198"/>
      <c r="AU217" s="198"/>
      <c r="AV217" s="198"/>
      <c r="AW217" s="198"/>
      <c r="AX217" s="198"/>
      <c r="AY217" s="198"/>
      <c r="AZ217" s="198"/>
      <c r="BA217" s="198"/>
      <c r="BB217" s="198"/>
      <c r="BC217" s="198"/>
      <c r="BD217" s="198"/>
      <c r="BE217" s="198"/>
      <c r="BF217" s="198"/>
    </row>
    <row r="218" spans="1:58" s="199" customFormat="1" ht="28.5" x14ac:dyDescent="0.2">
      <c r="A218" s="184"/>
      <c r="B218" s="211"/>
      <c r="C218" s="211"/>
      <c r="D218" s="211"/>
      <c r="E218" s="206" t="s">
        <v>326</v>
      </c>
      <c r="F218" s="206" t="s">
        <v>1456</v>
      </c>
      <c r="G218" s="237">
        <v>0.7</v>
      </c>
      <c r="H218" s="206" t="s">
        <v>1457</v>
      </c>
      <c r="I218" s="206" t="s">
        <v>1458</v>
      </c>
      <c r="J218" s="206" t="s">
        <v>1455</v>
      </c>
      <c r="K218" s="103" t="s">
        <v>1415</v>
      </c>
      <c r="L218" s="103" t="s">
        <v>318</v>
      </c>
      <c r="M218" s="103" t="s">
        <v>352</v>
      </c>
      <c r="N218" s="214">
        <f>N217*G218</f>
        <v>148719.56400000001</v>
      </c>
      <c r="O218" s="211"/>
      <c r="P218" s="211"/>
      <c r="Q218" s="208">
        <v>41</v>
      </c>
      <c r="R218" s="208">
        <v>111</v>
      </c>
      <c r="S218" s="189"/>
      <c r="T218" s="189"/>
      <c r="U218" s="198"/>
      <c r="V218" s="198"/>
      <c r="W218" s="198"/>
      <c r="X218" s="198"/>
      <c r="Y218" s="198"/>
      <c r="Z218" s="198"/>
      <c r="AA218" s="198"/>
      <c r="AB218" s="198"/>
      <c r="AC218" s="198"/>
      <c r="AD218" s="198"/>
      <c r="AE218" s="198"/>
      <c r="AF218" s="198"/>
      <c r="AG218" s="198"/>
      <c r="AH218" s="198"/>
      <c r="AI218" s="198"/>
      <c r="AJ218" s="198"/>
      <c r="AK218" s="198"/>
      <c r="AL218" s="198"/>
      <c r="AM218" s="198"/>
      <c r="AN218" s="198"/>
      <c r="AO218" s="198"/>
      <c r="AP218" s="198"/>
      <c r="AQ218" s="198"/>
      <c r="AR218" s="198"/>
      <c r="AS218" s="198"/>
      <c r="AT218" s="198"/>
      <c r="AU218" s="198"/>
      <c r="AV218" s="198"/>
      <c r="AW218" s="198"/>
      <c r="AX218" s="198"/>
      <c r="AY218" s="198"/>
      <c r="AZ218" s="198"/>
      <c r="BA218" s="198"/>
      <c r="BB218" s="198"/>
      <c r="BC218" s="198"/>
      <c r="BD218" s="198"/>
      <c r="BE218" s="198"/>
      <c r="BF218" s="198"/>
    </row>
    <row r="219" spans="1:58" s="199" customFormat="1" ht="57" x14ac:dyDescent="0.2">
      <c r="A219" s="184"/>
      <c r="B219" s="211"/>
      <c r="C219" s="211"/>
      <c r="D219" s="211"/>
      <c r="E219" s="206" t="s">
        <v>353</v>
      </c>
      <c r="F219" s="206" t="s">
        <v>1459</v>
      </c>
      <c r="G219" s="237">
        <v>0.3</v>
      </c>
      <c r="H219" s="206" t="s">
        <v>1460</v>
      </c>
      <c r="I219" s="206" t="s">
        <v>1461</v>
      </c>
      <c r="J219" s="206" t="s">
        <v>1455</v>
      </c>
      <c r="K219" s="103" t="s">
        <v>1415</v>
      </c>
      <c r="L219" s="103" t="s">
        <v>318</v>
      </c>
      <c r="M219" s="103" t="s">
        <v>319</v>
      </c>
      <c r="N219" s="214">
        <f>N217*G219</f>
        <v>63736.956000000006</v>
      </c>
      <c r="O219" s="211"/>
      <c r="P219" s="211"/>
      <c r="Q219" s="208">
        <v>41</v>
      </c>
      <c r="R219" s="208">
        <v>111</v>
      </c>
      <c r="S219" s="189"/>
      <c r="T219" s="189"/>
      <c r="U219" s="198"/>
      <c r="V219" s="198"/>
      <c r="W219" s="198"/>
      <c r="X219" s="198"/>
      <c r="Y219" s="198"/>
      <c r="Z219" s="198"/>
      <c r="AA219" s="198"/>
      <c r="AB219" s="198"/>
      <c r="AC219" s="198"/>
      <c r="AD219" s="198"/>
      <c r="AE219" s="198"/>
      <c r="AF219" s="198"/>
      <c r="AG219" s="198"/>
      <c r="AH219" s="198"/>
      <c r="AI219" s="198"/>
      <c r="AJ219" s="198"/>
      <c r="AK219" s="198"/>
      <c r="AL219" s="198"/>
      <c r="AM219" s="198"/>
      <c r="AN219" s="198"/>
      <c r="AO219" s="198"/>
      <c r="AP219" s="198"/>
      <c r="AQ219" s="198"/>
      <c r="AR219" s="198"/>
      <c r="AS219" s="198"/>
      <c r="AT219" s="198"/>
      <c r="AU219" s="198"/>
      <c r="AV219" s="198"/>
      <c r="AW219" s="198"/>
      <c r="AX219" s="198"/>
      <c r="AY219" s="198"/>
      <c r="AZ219" s="198"/>
      <c r="BA219" s="198"/>
      <c r="BB219" s="198"/>
      <c r="BC219" s="198"/>
      <c r="BD219" s="198"/>
      <c r="BE219" s="198"/>
      <c r="BF219" s="198"/>
    </row>
    <row r="220" spans="1:58" s="199" customFormat="1" ht="60" x14ac:dyDescent="0.2">
      <c r="A220" s="184"/>
      <c r="B220" s="212" t="s">
        <v>1028</v>
      </c>
      <c r="C220" s="203" t="s">
        <v>1049</v>
      </c>
      <c r="D220" s="212">
        <v>6</v>
      </c>
      <c r="E220" s="203"/>
      <c r="F220" s="203" t="s">
        <v>1050</v>
      </c>
      <c r="G220" s="204">
        <f>SUM(G221:G223)</f>
        <v>1</v>
      </c>
      <c r="H220" s="203" t="s">
        <v>1052</v>
      </c>
      <c r="I220" s="203" t="s">
        <v>1464</v>
      </c>
      <c r="J220" s="203" t="s">
        <v>1462</v>
      </c>
      <c r="K220" s="203" t="s">
        <v>1448</v>
      </c>
      <c r="L220" s="203" t="s">
        <v>318</v>
      </c>
      <c r="M220" s="203" t="s">
        <v>319</v>
      </c>
      <c r="N220" s="213">
        <v>212456.52000000002</v>
      </c>
      <c r="O220" s="212"/>
      <c r="P220" s="212"/>
      <c r="Q220" s="203">
        <v>41</v>
      </c>
      <c r="R220" s="203">
        <v>111</v>
      </c>
      <c r="S220" s="189"/>
      <c r="T220" s="189"/>
      <c r="U220" s="198"/>
      <c r="V220" s="198"/>
      <c r="W220" s="198"/>
      <c r="X220" s="198"/>
      <c r="Y220" s="198"/>
      <c r="Z220" s="198"/>
      <c r="AA220" s="198"/>
      <c r="AB220" s="198"/>
      <c r="AC220" s="198"/>
      <c r="AD220" s="198"/>
      <c r="AE220" s="198"/>
      <c r="AF220" s="198"/>
      <c r="AG220" s="198"/>
      <c r="AH220" s="198"/>
      <c r="AI220" s="198"/>
      <c r="AJ220" s="198"/>
      <c r="AK220" s="198"/>
      <c r="AL220" s="198"/>
      <c r="AM220" s="198"/>
      <c r="AN220" s="198"/>
      <c r="AO220" s="198"/>
      <c r="AP220" s="198"/>
      <c r="AQ220" s="198"/>
      <c r="AR220" s="198"/>
      <c r="AS220" s="198"/>
      <c r="AT220" s="198"/>
      <c r="AU220" s="198"/>
      <c r="AV220" s="198"/>
      <c r="AW220" s="198"/>
      <c r="AX220" s="198"/>
      <c r="AY220" s="198"/>
      <c r="AZ220" s="198"/>
      <c r="BA220" s="198"/>
      <c r="BB220" s="198"/>
      <c r="BC220" s="198"/>
      <c r="BD220" s="198"/>
      <c r="BE220" s="198"/>
      <c r="BF220" s="198"/>
    </row>
    <row r="221" spans="1:58" s="199" customFormat="1" ht="28.5" x14ac:dyDescent="0.2">
      <c r="A221" s="184"/>
      <c r="B221" s="211"/>
      <c r="C221" s="211"/>
      <c r="D221" s="211"/>
      <c r="E221" s="206" t="s">
        <v>326</v>
      </c>
      <c r="F221" s="206" t="s">
        <v>1463</v>
      </c>
      <c r="G221" s="237">
        <v>0.4</v>
      </c>
      <c r="H221" s="206" t="s">
        <v>1052</v>
      </c>
      <c r="I221" s="206" t="s">
        <v>1464</v>
      </c>
      <c r="J221" s="206" t="s">
        <v>1462</v>
      </c>
      <c r="K221" s="103" t="s">
        <v>1415</v>
      </c>
      <c r="L221" s="103" t="s">
        <v>358</v>
      </c>
      <c r="M221" s="103" t="s">
        <v>375</v>
      </c>
      <c r="N221" s="214">
        <f>N220*G221</f>
        <v>84982.608000000007</v>
      </c>
      <c r="O221" s="211"/>
      <c r="P221" s="211"/>
      <c r="Q221" s="208">
        <v>41</v>
      </c>
      <c r="R221" s="208">
        <v>111</v>
      </c>
      <c r="S221" s="189"/>
      <c r="T221" s="189"/>
      <c r="U221" s="198"/>
      <c r="V221" s="198"/>
      <c r="W221" s="198"/>
      <c r="X221" s="198"/>
      <c r="Y221" s="198"/>
      <c r="Z221" s="198"/>
      <c r="AA221" s="198"/>
      <c r="AB221" s="198"/>
      <c r="AC221" s="198"/>
      <c r="AD221" s="198"/>
      <c r="AE221" s="198"/>
      <c r="AF221" s="198"/>
      <c r="AG221" s="198"/>
      <c r="AH221" s="198"/>
      <c r="AI221" s="198"/>
      <c r="AJ221" s="198"/>
      <c r="AK221" s="198"/>
      <c r="AL221" s="198"/>
      <c r="AM221" s="198"/>
      <c r="AN221" s="198"/>
      <c r="AO221" s="198"/>
      <c r="AP221" s="198"/>
      <c r="AQ221" s="198"/>
      <c r="AR221" s="198"/>
      <c r="AS221" s="198"/>
      <c r="AT221" s="198"/>
      <c r="AU221" s="198"/>
      <c r="AV221" s="198"/>
      <c r="AW221" s="198"/>
      <c r="AX221" s="198"/>
      <c r="AY221" s="198"/>
      <c r="AZ221" s="198"/>
      <c r="BA221" s="198"/>
      <c r="BB221" s="198"/>
      <c r="BC221" s="198"/>
      <c r="BD221" s="198"/>
      <c r="BE221" s="198"/>
      <c r="BF221" s="198"/>
    </row>
    <row r="222" spans="1:58" s="199" customFormat="1" ht="42.75" x14ac:dyDescent="0.2">
      <c r="A222" s="184"/>
      <c r="B222" s="211"/>
      <c r="C222" s="211"/>
      <c r="D222" s="211"/>
      <c r="E222" s="206" t="s">
        <v>353</v>
      </c>
      <c r="F222" s="206" t="s">
        <v>1465</v>
      </c>
      <c r="G222" s="237">
        <v>0.3</v>
      </c>
      <c r="H222" s="206" t="s">
        <v>1466</v>
      </c>
      <c r="I222" s="206" t="s">
        <v>1467</v>
      </c>
      <c r="J222" s="206" t="s">
        <v>1468</v>
      </c>
      <c r="K222" s="103" t="s">
        <v>1415</v>
      </c>
      <c r="L222" s="206" t="s">
        <v>359</v>
      </c>
      <c r="M222" s="103" t="s">
        <v>319</v>
      </c>
      <c r="N222" s="214">
        <f>N220*G222</f>
        <v>63736.956000000006</v>
      </c>
      <c r="O222" s="211"/>
      <c r="P222" s="211"/>
      <c r="Q222" s="208">
        <v>41</v>
      </c>
      <c r="R222" s="208">
        <v>111</v>
      </c>
      <c r="S222" s="189"/>
      <c r="T222" s="189"/>
      <c r="U222" s="198"/>
      <c r="V222" s="198"/>
      <c r="W222" s="198"/>
      <c r="X222" s="198"/>
      <c r="Y222" s="198"/>
      <c r="Z222" s="198"/>
      <c r="AA222" s="198"/>
      <c r="AB222" s="198"/>
      <c r="AC222" s="198"/>
      <c r="AD222" s="198"/>
      <c r="AE222" s="198"/>
      <c r="AF222" s="198"/>
      <c r="AG222" s="198"/>
      <c r="AH222" s="198"/>
      <c r="AI222" s="198"/>
      <c r="AJ222" s="198"/>
      <c r="AK222" s="198"/>
      <c r="AL222" s="198"/>
      <c r="AM222" s="198"/>
      <c r="AN222" s="198"/>
      <c r="AO222" s="198"/>
      <c r="AP222" s="198"/>
      <c r="AQ222" s="198"/>
      <c r="AR222" s="198"/>
      <c r="AS222" s="198"/>
      <c r="AT222" s="198"/>
      <c r="AU222" s="198"/>
      <c r="AV222" s="198"/>
      <c r="AW222" s="198"/>
      <c r="AX222" s="198"/>
      <c r="AY222" s="198"/>
      <c r="AZ222" s="198"/>
      <c r="BA222" s="198"/>
      <c r="BB222" s="198"/>
      <c r="BC222" s="198"/>
      <c r="BD222" s="198"/>
      <c r="BE222" s="198"/>
      <c r="BF222" s="198"/>
    </row>
    <row r="223" spans="1:58" s="199" customFormat="1" ht="42.75" x14ac:dyDescent="0.2">
      <c r="A223" s="184"/>
      <c r="B223" s="211"/>
      <c r="C223" s="211"/>
      <c r="D223" s="211"/>
      <c r="E223" s="206" t="s">
        <v>360</v>
      </c>
      <c r="F223" s="206" t="s">
        <v>1469</v>
      </c>
      <c r="G223" s="237">
        <v>0.3</v>
      </c>
      <c r="H223" s="206" t="s">
        <v>1466</v>
      </c>
      <c r="I223" s="206" t="s">
        <v>1470</v>
      </c>
      <c r="J223" s="206" t="s">
        <v>1468</v>
      </c>
      <c r="K223" s="103" t="s">
        <v>1415</v>
      </c>
      <c r="L223" s="206" t="s">
        <v>359</v>
      </c>
      <c r="M223" s="103" t="s">
        <v>319</v>
      </c>
      <c r="N223" s="214">
        <f>N220*G223</f>
        <v>63736.956000000006</v>
      </c>
      <c r="O223" s="211"/>
      <c r="P223" s="211"/>
      <c r="Q223" s="208">
        <v>41</v>
      </c>
      <c r="R223" s="208">
        <v>111</v>
      </c>
      <c r="S223" s="189"/>
      <c r="T223" s="189"/>
      <c r="U223" s="198"/>
      <c r="V223" s="198"/>
      <c r="W223" s="198"/>
      <c r="X223" s="198"/>
      <c r="Y223" s="198"/>
      <c r="Z223" s="198"/>
      <c r="AA223" s="198"/>
      <c r="AB223" s="198"/>
      <c r="AC223" s="198"/>
      <c r="AD223" s="198"/>
      <c r="AE223" s="198"/>
      <c r="AF223" s="198"/>
      <c r="AG223" s="198"/>
      <c r="AH223" s="198"/>
      <c r="AI223" s="198"/>
      <c r="AJ223" s="198"/>
      <c r="AK223" s="198"/>
      <c r="AL223" s="198"/>
      <c r="AM223" s="198"/>
      <c r="AN223" s="198"/>
      <c r="AO223" s="198"/>
      <c r="AP223" s="198"/>
      <c r="AQ223" s="198"/>
      <c r="AR223" s="198"/>
      <c r="AS223" s="198"/>
      <c r="AT223" s="198"/>
      <c r="AU223" s="198"/>
      <c r="AV223" s="198"/>
      <c r="AW223" s="198"/>
      <c r="AX223" s="198"/>
      <c r="AY223" s="198"/>
      <c r="AZ223" s="198"/>
      <c r="BA223" s="198"/>
      <c r="BB223" s="198"/>
      <c r="BC223" s="198"/>
      <c r="BD223" s="198"/>
      <c r="BE223" s="198"/>
      <c r="BF223" s="198"/>
    </row>
    <row r="224" spans="1:58" s="199" customFormat="1" ht="60" x14ac:dyDescent="0.2">
      <c r="A224" s="184"/>
      <c r="B224" s="212" t="s">
        <v>1028</v>
      </c>
      <c r="C224" s="203" t="s">
        <v>1053</v>
      </c>
      <c r="D224" s="212">
        <v>7</v>
      </c>
      <c r="E224" s="212"/>
      <c r="F224" s="203" t="s">
        <v>1471</v>
      </c>
      <c r="G224" s="204">
        <f>SUM(G225:G226)</f>
        <v>1</v>
      </c>
      <c r="H224" s="212" t="s">
        <v>1472</v>
      </c>
      <c r="I224" s="212" t="s">
        <v>1473</v>
      </c>
      <c r="J224" s="212" t="s">
        <v>1474</v>
      </c>
      <c r="K224" s="203" t="s">
        <v>1448</v>
      </c>
      <c r="L224" s="212" t="s">
        <v>318</v>
      </c>
      <c r="M224" s="212" t="s">
        <v>319</v>
      </c>
      <c r="N224" s="213">
        <v>212456.52000000002</v>
      </c>
      <c r="O224" s="212"/>
      <c r="P224" s="212"/>
      <c r="Q224" s="203">
        <v>41</v>
      </c>
      <c r="R224" s="203">
        <v>111</v>
      </c>
      <c r="S224" s="189"/>
      <c r="T224" s="189"/>
      <c r="U224" s="198"/>
      <c r="V224" s="198"/>
      <c r="W224" s="198"/>
      <c r="X224" s="198"/>
      <c r="Y224" s="198"/>
      <c r="Z224" s="198"/>
      <c r="AA224" s="198"/>
      <c r="AB224" s="198"/>
      <c r="AC224" s="198"/>
      <c r="AD224" s="198"/>
      <c r="AE224" s="198"/>
      <c r="AF224" s="198"/>
      <c r="AG224" s="198"/>
      <c r="AH224" s="198"/>
      <c r="AI224" s="198"/>
      <c r="AJ224" s="198"/>
      <c r="AK224" s="198"/>
      <c r="AL224" s="198"/>
      <c r="AM224" s="198"/>
      <c r="AN224" s="198"/>
      <c r="AO224" s="198"/>
      <c r="AP224" s="198"/>
      <c r="AQ224" s="198"/>
      <c r="AR224" s="198"/>
      <c r="AS224" s="198"/>
      <c r="AT224" s="198"/>
      <c r="AU224" s="198"/>
      <c r="AV224" s="198"/>
      <c r="AW224" s="198"/>
      <c r="AX224" s="198"/>
      <c r="AY224" s="198"/>
      <c r="AZ224" s="198"/>
      <c r="BA224" s="198"/>
      <c r="BB224" s="198"/>
      <c r="BC224" s="198"/>
      <c r="BD224" s="198"/>
      <c r="BE224" s="198"/>
      <c r="BF224" s="198"/>
    </row>
    <row r="225" spans="1:58" s="199" customFormat="1" ht="28.5" x14ac:dyDescent="0.2">
      <c r="A225" s="184"/>
      <c r="B225" s="211"/>
      <c r="C225" s="211"/>
      <c r="D225" s="211"/>
      <c r="E225" s="206" t="s">
        <v>326</v>
      </c>
      <c r="F225" s="206" t="s">
        <v>1475</v>
      </c>
      <c r="G225" s="237">
        <v>0.2</v>
      </c>
      <c r="H225" s="206" t="s">
        <v>1476</v>
      </c>
      <c r="I225" s="206" t="s">
        <v>1477</v>
      </c>
      <c r="J225" s="206" t="s">
        <v>1478</v>
      </c>
      <c r="K225" s="103" t="s">
        <v>1415</v>
      </c>
      <c r="L225" s="103" t="s">
        <v>318</v>
      </c>
      <c r="M225" s="103" t="s">
        <v>352</v>
      </c>
      <c r="N225" s="207">
        <f>N224*G225</f>
        <v>42491.304000000004</v>
      </c>
      <c r="O225" s="211"/>
      <c r="P225" s="211"/>
      <c r="Q225" s="208">
        <v>41</v>
      </c>
      <c r="R225" s="208">
        <v>111</v>
      </c>
      <c r="S225" s="189"/>
      <c r="T225" s="189"/>
      <c r="U225" s="198"/>
      <c r="V225" s="198"/>
      <c r="W225" s="198"/>
      <c r="X225" s="198"/>
      <c r="Y225" s="198"/>
      <c r="Z225" s="198"/>
      <c r="AA225" s="198"/>
      <c r="AB225" s="198"/>
      <c r="AC225" s="198"/>
      <c r="AD225" s="198"/>
      <c r="AE225" s="198"/>
      <c r="AF225" s="198"/>
      <c r="AG225" s="198"/>
      <c r="AH225" s="198"/>
      <c r="AI225" s="198"/>
      <c r="AJ225" s="198"/>
      <c r="AK225" s="198"/>
      <c r="AL225" s="198"/>
      <c r="AM225" s="198"/>
      <c r="AN225" s="198"/>
      <c r="AO225" s="198"/>
      <c r="AP225" s="198"/>
      <c r="AQ225" s="198"/>
      <c r="AR225" s="198"/>
      <c r="AS225" s="198"/>
      <c r="AT225" s="198"/>
      <c r="AU225" s="198"/>
      <c r="AV225" s="198"/>
      <c r="AW225" s="198"/>
      <c r="AX225" s="198"/>
      <c r="AY225" s="198"/>
      <c r="AZ225" s="198"/>
      <c r="BA225" s="198"/>
      <c r="BB225" s="198"/>
      <c r="BC225" s="198"/>
      <c r="BD225" s="198"/>
      <c r="BE225" s="198"/>
      <c r="BF225" s="198"/>
    </row>
    <row r="226" spans="1:58" s="199" customFormat="1" ht="28.5" x14ac:dyDescent="0.2">
      <c r="A226" s="184"/>
      <c r="B226" s="211"/>
      <c r="C226" s="211"/>
      <c r="D226" s="211"/>
      <c r="E226" s="206" t="s">
        <v>353</v>
      </c>
      <c r="F226" s="206" t="s">
        <v>1479</v>
      </c>
      <c r="G226" s="237">
        <v>0.8</v>
      </c>
      <c r="H226" s="206" t="s">
        <v>1480</v>
      </c>
      <c r="I226" s="206" t="s">
        <v>1481</v>
      </c>
      <c r="J226" s="206" t="s">
        <v>1482</v>
      </c>
      <c r="K226" s="103" t="s">
        <v>1415</v>
      </c>
      <c r="L226" s="103" t="s">
        <v>359</v>
      </c>
      <c r="M226" s="103" t="s">
        <v>319</v>
      </c>
      <c r="N226" s="207">
        <f>N224*G226</f>
        <v>169965.21600000001</v>
      </c>
      <c r="O226" s="211"/>
      <c r="P226" s="211"/>
      <c r="Q226" s="208">
        <v>41</v>
      </c>
      <c r="R226" s="208">
        <v>111</v>
      </c>
      <c r="S226" s="189"/>
      <c r="T226" s="189"/>
      <c r="U226" s="198"/>
      <c r="V226" s="198"/>
      <c r="W226" s="198"/>
      <c r="X226" s="198"/>
      <c r="Y226" s="198"/>
      <c r="Z226" s="198"/>
      <c r="AA226" s="198"/>
      <c r="AB226" s="198"/>
      <c r="AC226" s="198"/>
      <c r="AD226" s="198"/>
      <c r="AE226" s="198"/>
      <c r="AF226" s="198"/>
      <c r="AG226" s="198"/>
      <c r="AH226" s="198"/>
      <c r="AI226" s="198"/>
      <c r="AJ226" s="198"/>
      <c r="AK226" s="198"/>
      <c r="AL226" s="198"/>
      <c r="AM226" s="198"/>
      <c r="AN226" s="198"/>
      <c r="AO226" s="198"/>
      <c r="AP226" s="198"/>
      <c r="AQ226" s="198"/>
      <c r="AR226" s="198"/>
      <c r="AS226" s="198"/>
      <c r="AT226" s="198"/>
      <c r="AU226" s="198"/>
      <c r="AV226" s="198"/>
      <c r="AW226" s="198"/>
      <c r="AX226" s="198"/>
      <c r="AY226" s="198"/>
      <c r="AZ226" s="198"/>
      <c r="BA226" s="198"/>
      <c r="BB226" s="198"/>
      <c r="BC226" s="198"/>
      <c r="BD226" s="198"/>
      <c r="BE226" s="198"/>
      <c r="BF226" s="198"/>
    </row>
    <row r="227" spans="1:58" s="199" customFormat="1" ht="45" x14ac:dyDescent="0.2">
      <c r="A227" s="184"/>
      <c r="B227" s="212" t="s">
        <v>1028</v>
      </c>
      <c r="C227" s="203" t="s">
        <v>1057</v>
      </c>
      <c r="D227" s="212">
        <v>8</v>
      </c>
      <c r="E227" s="212"/>
      <c r="F227" s="203" t="s">
        <v>1058</v>
      </c>
      <c r="G227" s="204">
        <f>SUM(G228)</f>
        <v>1</v>
      </c>
      <c r="H227" s="212" t="s">
        <v>1059</v>
      </c>
      <c r="I227" s="212" t="s">
        <v>1483</v>
      </c>
      <c r="J227" s="212" t="s">
        <v>1061</v>
      </c>
      <c r="K227" s="203" t="s">
        <v>1448</v>
      </c>
      <c r="L227" s="212" t="s">
        <v>318</v>
      </c>
      <c r="M227" s="212" t="s">
        <v>319</v>
      </c>
      <c r="N227" s="213">
        <v>212456.52000000002</v>
      </c>
      <c r="O227" s="212"/>
      <c r="P227" s="212"/>
      <c r="Q227" s="203">
        <v>41</v>
      </c>
      <c r="R227" s="203">
        <v>111</v>
      </c>
      <c r="S227" s="189"/>
      <c r="T227" s="189"/>
      <c r="U227" s="198"/>
      <c r="V227" s="198"/>
      <c r="W227" s="198"/>
      <c r="X227" s="198"/>
      <c r="Y227" s="198"/>
      <c r="Z227" s="198"/>
      <c r="AA227" s="198"/>
      <c r="AB227" s="198"/>
      <c r="AC227" s="198"/>
      <c r="AD227" s="198"/>
      <c r="AE227" s="198"/>
      <c r="AF227" s="198"/>
      <c r="AG227" s="198"/>
      <c r="AH227" s="198"/>
      <c r="AI227" s="198"/>
      <c r="AJ227" s="198"/>
      <c r="AK227" s="198"/>
      <c r="AL227" s="198"/>
      <c r="AM227" s="198"/>
      <c r="AN227" s="198"/>
      <c r="AO227" s="198"/>
      <c r="AP227" s="198"/>
      <c r="AQ227" s="198"/>
      <c r="AR227" s="198"/>
      <c r="AS227" s="198"/>
      <c r="AT227" s="198"/>
      <c r="AU227" s="198"/>
      <c r="AV227" s="198"/>
      <c r="AW227" s="198"/>
      <c r="AX227" s="198"/>
      <c r="AY227" s="198"/>
      <c r="AZ227" s="198"/>
      <c r="BA227" s="198"/>
      <c r="BB227" s="198"/>
      <c r="BC227" s="198"/>
      <c r="BD227" s="198"/>
      <c r="BE227" s="198"/>
      <c r="BF227" s="198"/>
    </row>
    <row r="228" spans="1:58" s="199" customFormat="1" ht="42.75" x14ac:dyDescent="0.2">
      <c r="A228" s="184"/>
      <c r="B228" s="211"/>
      <c r="C228" s="211"/>
      <c r="D228" s="211"/>
      <c r="E228" s="206" t="s">
        <v>326</v>
      </c>
      <c r="F228" s="206" t="s">
        <v>1058</v>
      </c>
      <c r="G228" s="237">
        <v>1</v>
      </c>
      <c r="H228" s="206" t="s">
        <v>1484</v>
      </c>
      <c r="I228" s="206" t="s">
        <v>1483</v>
      </c>
      <c r="J228" s="206" t="s">
        <v>1485</v>
      </c>
      <c r="K228" s="103" t="s">
        <v>1415</v>
      </c>
      <c r="L228" s="103" t="s">
        <v>359</v>
      </c>
      <c r="M228" s="103" t="s">
        <v>319</v>
      </c>
      <c r="N228" s="214">
        <f>N227</f>
        <v>212456.52000000002</v>
      </c>
      <c r="O228" s="211"/>
      <c r="P228" s="211"/>
      <c r="Q228" s="208">
        <v>41</v>
      </c>
      <c r="R228" s="208">
        <v>111</v>
      </c>
      <c r="S228" s="189"/>
      <c r="T228" s="189"/>
      <c r="U228" s="198"/>
      <c r="V228" s="198"/>
      <c r="W228" s="198"/>
      <c r="X228" s="198"/>
      <c r="Y228" s="198"/>
      <c r="Z228" s="198"/>
      <c r="AA228" s="198"/>
      <c r="AB228" s="198"/>
      <c r="AC228" s="198"/>
      <c r="AD228" s="198"/>
      <c r="AE228" s="198"/>
      <c r="AF228" s="198"/>
      <c r="AG228" s="198"/>
      <c r="AH228" s="198"/>
      <c r="AI228" s="198"/>
      <c r="AJ228" s="198"/>
      <c r="AK228" s="198"/>
      <c r="AL228" s="198"/>
      <c r="AM228" s="198"/>
      <c r="AN228" s="198"/>
      <c r="AO228" s="198"/>
      <c r="AP228" s="198"/>
      <c r="AQ228" s="198"/>
      <c r="AR228" s="198"/>
      <c r="AS228" s="198"/>
      <c r="AT228" s="198"/>
      <c r="AU228" s="198"/>
      <c r="AV228" s="198"/>
      <c r="AW228" s="198"/>
      <c r="AX228" s="198"/>
      <c r="AY228" s="198"/>
      <c r="AZ228" s="198"/>
      <c r="BA228" s="198"/>
      <c r="BB228" s="198"/>
      <c r="BC228" s="198"/>
      <c r="BD228" s="198"/>
      <c r="BE228" s="198"/>
      <c r="BF228" s="198"/>
    </row>
    <row r="229" spans="1:58" s="199" customFormat="1" ht="75" x14ac:dyDescent="0.2">
      <c r="A229" s="184"/>
      <c r="B229" s="212" t="s">
        <v>1028</v>
      </c>
      <c r="C229" s="203" t="s">
        <v>1062</v>
      </c>
      <c r="D229" s="212">
        <v>9</v>
      </c>
      <c r="E229" s="212"/>
      <c r="F229" s="203" t="s">
        <v>1486</v>
      </c>
      <c r="G229" s="204">
        <f>SUM(G230:G232)</f>
        <v>1</v>
      </c>
      <c r="H229" s="212" t="s">
        <v>1487</v>
      </c>
      <c r="I229" s="212" t="s">
        <v>1691</v>
      </c>
      <c r="J229" s="212" t="s">
        <v>1488</v>
      </c>
      <c r="K229" s="203" t="s">
        <v>1448</v>
      </c>
      <c r="L229" s="212" t="s">
        <v>318</v>
      </c>
      <c r="M229" s="212" t="s">
        <v>319</v>
      </c>
      <c r="N229" s="213">
        <v>424913.04000000004</v>
      </c>
      <c r="O229" s="212"/>
      <c r="P229" s="212"/>
      <c r="Q229" s="203">
        <v>41</v>
      </c>
      <c r="R229" s="203">
        <v>111</v>
      </c>
      <c r="S229" s="189"/>
      <c r="T229" s="189"/>
      <c r="U229" s="198"/>
      <c r="V229" s="198"/>
      <c r="W229" s="198"/>
      <c r="X229" s="198"/>
      <c r="Y229" s="198"/>
      <c r="Z229" s="198"/>
      <c r="AA229" s="198"/>
      <c r="AB229" s="198"/>
      <c r="AC229" s="198"/>
      <c r="AD229" s="198"/>
      <c r="AE229" s="198"/>
      <c r="AF229" s="198"/>
      <c r="AG229" s="198"/>
      <c r="AH229" s="198"/>
      <c r="AI229" s="198"/>
      <c r="AJ229" s="198"/>
      <c r="AK229" s="198"/>
      <c r="AL229" s="198"/>
      <c r="AM229" s="198"/>
      <c r="AN229" s="198"/>
      <c r="AO229" s="198"/>
      <c r="AP229" s="198"/>
      <c r="AQ229" s="198"/>
      <c r="AR229" s="198"/>
      <c r="AS229" s="198"/>
      <c r="AT229" s="198"/>
      <c r="AU229" s="198"/>
      <c r="AV229" s="198"/>
      <c r="AW229" s="198"/>
      <c r="AX229" s="198"/>
      <c r="AY229" s="198"/>
      <c r="AZ229" s="198"/>
      <c r="BA229" s="198"/>
      <c r="BB229" s="198"/>
      <c r="BC229" s="198"/>
      <c r="BD229" s="198"/>
      <c r="BE229" s="198"/>
      <c r="BF229" s="198"/>
    </row>
    <row r="230" spans="1:58" s="199" customFormat="1" ht="28.5" x14ac:dyDescent="0.2">
      <c r="A230" s="184"/>
      <c r="B230" s="211"/>
      <c r="C230" s="211"/>
      <c r="D230" s="211"/>
      <c r="E230" s="206" t="s">
        <v>326</v>
      </c>
      <c r="F230" s="206" t="s">
        <v>1489</v>
      </c>
      <c r="G230" s="237">
        <v>0.2</v>
      </c>
      <c r="H230" s="206" t="s">
        <v>1490</v>
      </c>
      <c r="I230" s="206" t="s">
        <v>1491</v>
      </c>
      <c r="J230" s="206" t="s">
        <v>1492</v>
      </c>
      <c r="K230" s="206" t="s">
        <v>1448</v>
      </c>
      <c r="L230" s="103" t="s">
        <v>318</v>
      </c>
      <c r="M230" s="103" t="s">
        <v>352</v>
      </c>
      <c r="N230" s="207">
        <f>N229*G230</f>
        <v>84982.608000000007</v>
      </c>
      <c r="O230" s="211"/>
      <c r="P230" s="211"/>
      <c r="Q230" s="208">
        <v>41</v>
      </c>
      <c r="R230" s="208">
        <v>111</v>
      </c>
      <c r="S230" s="189"/>
      <c r="T230" s="189"/>
      <c r="U230" s="198"/>
      <c r="V230" s="198"/>
      <c r="W230" s="198"/>
      <c r="X230" s="198"/>
      <c r="Y230" s="198"/>
      <c r="Z230" s="198"/>
      <c r="AA230" s="198"/>
      <c r="AB230" s="198"/>
      <c r="AC230" s="198"/>
      <c r="AD230" s="198"/>
      <c r="AE230" s="198"/>
      <c r="AF230" s="198"/>
      <c r="AG230" s="198"/>
      <c r="AH230" s="198"/>
      <c r="AI230" s="198"/>
      <c r="AJ230" s="198"/>
      <c r="AK230" s="198"/>
      <c r="AL230" s="198"/>
      <c r="AM230" s="198"/>
      <c r="AN230" s="198"/>
      <c r="AO230" s="198"/>
      <c r="AP230" s="198"/>
      <c r="AQ230" s="198"/>
      <c r="AR230" s="198"/>
      <c r="AS230" s="198"/>
      <c r="AT230" s="198"/>
      <c r="AU230" s="198"/>
      <c r="AV230" s="198"/>
      <c r="AW230" s="198"/>
      <c r="AX230" s="198"/>
      <c r="AY230" s="198"/>
      <c r="AZ230" s="198"/>
      <c r="BA230" s="198"/>
      <c r="BB230" s="198"/>
      <c r="BC230" s="198"/>
      <c r="BD230" s="198"/>
      <c r="BE230" s="198"/>
      <c r="BF230" s="198"/>
    </row>
    <row r="231" spans="1:58" s="199" customFormat="1" ht="42.75" x14ac:dyDescent="0.2">
      <c r="A231" s="184"/>
      <c r="B231" s="211"/>
      <c r="C231" s="211"/>
      <c r="D231" s="211"/>
      <c r="E231" s="206" t="s">
        <v>353</v>
      </c>
      <c r="F231" s="206" t="s">
        <v>1493</v>
      </c>
      <c r="G231" s="237">
        <v>0.4</v>
      </c>
      <c r="H231" s="206" t="s">
        <v>1494</v>
      </c>
      <c r="I231" s="206" t="s">
        <v>1495</v>
      </c>
      <c r="J231" s="206" t="s">
        <v>1496</v>
      </c>
      <c r="K231" s="206" t="s">
        <v>1448</v>
      </c>
      <c r="L231" s="103" t="s">
        <v>318</v>
      </c>
      <c r="M231" s="103" t="s">
        <v>375</v>
      </c>
      <c r="N231" s="207">
        <f>N229*G231</f>
        <v>169965.21600000001</v>
      </c>
      <c r="O231" s="211"/>
      <c r="P231" s="211"/>
      <c r="Q231" s="208">
        <v>41</v>
      </c>
      <c r="R231" s="208">
        <v>111</v>
      </c>
      <c r="S231" s="189"/>
      <c r="T231" s="189"/>
      <c r="U231" s="198"/>
      <c r="V231" s="198"/>
      <c r="W231" s="198"/>
      <c r="X231" s="198"/>
      <c r="Y231" s="198"/>
      <c r="Z231" s="198"/>
      <c r="AA231" s="198"/>
      <c r="AB231" s="198"/>
      <c r="AC231" s="198"/>
      <c r="AD231" s="198"/>
      <c r="AE231" s="198"/>
      <c r="AF231" s="198"/>
      <c r="AG231" s="198"/>
      <c r="AH231" s="198"/>
      <c r="AI231" s="198"/>
      <c r="AJ231" s="198"/>
      <c r="AK231" s="198"/>
      <c r="AL231" s="198"/>
      <c r="AM231" s="198"/>
      <c r="AN231" s="198"/>
      <c r="AO231" s="198"/>
      <c r="AP231" s="198"/>
      <c r="AQ231" s="198"/>
      <c r="AR231" s="198"/>
      <c r="AS231" s="198"/>
      <c r="AT231" s="198"/>
      <c r="AU231" s="198"/>
      <c r="AV231" s="198"/>
      <c r="AW231" s="198"/>
      <c r="AX231" s="198"/>
      <c r="AY231" s="198"/>
      <c r="AZ231" s="198"/>
      <c r="BA231" s="198"/>
      <c r="BB231" s="198"/>
      <c r="BC231" s="198"/>
      <c r="BD231" s="198"/>
      <c r="BE231" s="198"/>
      <c r="BF231" s="198"/>
    </row>
    <row r="232" spans="1:58" s="199" customFormat="1" ht="42.75" x14ac:dyDescent="0.2">
      <c r="A232" s="184"/>
      <c r="B232" s="211"/>
      <c r="C232" s="211"/>
      <c r="D232" s="211"/>
      <c r="E232" s="206" t="s">
        <v>360</v>
      </c>
      <c r="F232" s="206" t="s">
        <v>1497</v>
      </c>
      <c r="G232" s="237">
        <v>0.4</v>
      </c>
      <c r="H232" s="206" t="s">
        <v>1498</v>
      </c>
      <c r="I232" s="206" t="s">
        <v>1499</v>
      </c>
      <c r="J232" s="206" t="s">
        <v>1496</v>
      </c>
      <c r="K232" s="206" t="s">
        <v>1448</v>
      </c>
      <c r="L232" s="103" t="s">
        <v>318</v>
      </c>
      <c r="M232" s="103" t="s">
        <v>352</v>
      </c>
      <c r="N232" s="207">
        <f>N229*G232</f>
        <v>169965.21600000001</v>
      </c>
      <c r="O232" s="211"/>
      <c r="P232" s="211"/>
      <c r="Q232" s="208">
        <v>41</v>
      </c>
      <c r="R232" s="208">
        <v>111</v>
      </c>
      <c r="S232" s="189"/>
      <c r="T232" s="189"/>
      <c r="U232" s="198"/>
      <c r="V232" s="198"/>
      <c r="W232" s="198"/>
      <c r="X232" s="198"/>
      <c r="Y232" s="198"/>
      <c r="Z232" s="198"/>
      <c r="AA232" s="198"/>
      <c r="AB232" s="198"/>
      <c r="AC232" s="198"/>
      <c r="AD232" s="198"/>
      <c r="AE232" s="198"/>
      <c r="AF232" s="198"/>
      <c r="AG232" s="198"/>
      <c r="AH232" s="198"/>
      <c r="AI232" s="198"/>
      <c r="AJ232" s="198"/>
      <c r="AK232" s="198"/>
      <c r="AL232" s="198"/>
      <c r="AM232" s="198"/>
      <c r="AN232" s="198"/>
      <c r="AO232" s="198"/>
      <c r="AP232" s="198"/>
      <c r="AQ232" s="198"/>
      <c r="AR232" s="198"/>
      <c r="AS232" s="198"/>
      <c r="AT232" s="198"/>
      <c r="AU232" s="198"/>
      <c r="AV232" s="198"/>
      <c r="AW232" s="198"/>
      <c r="AX232" s="198"/>
      <c r="AY232" s="198"/>
      <c r="AZ232" s="198"/>
      <c r="BA232" s="198"/>
      <c r="BB232" s="198"/>
      <c r="BC232" s="198"/>
      <c r="BD232" s="198"/>
      <c r="BE232" s="198"/>
      <c r="BF232" s="198"/>
    </row>
    <row r="233" spans="1:58" s="199" customFormat="1" ht="75" x14ac:dyDescent="0.2">
      <c r="A233" s="184"/>
      <c r="B233" s="212" t="s">
        <v>1028</v>
      </c>
      <c r="C233" s="203" t="s">
        <v>1065</v>
      </c>
      <c r="D233" s="212">
        <v>10</v>
      </c>
      <c r="E233" s="212"/>
      <c r="F233" s="203" t="s">
        <v>1502</v>
      </c>
      <c r="G233" s="204">
        <f>SUM(G234:G235)</f>
        <v>1</v>
      </c>
      <c r="H233" s="212" t="s">
        <v>1510</v>
      </c>
      <c r="I233" s="212" t="s">
        <v>1503</v>
      </c>
      <c r="J233" s="212" t="s">
        <v>1511</v>
      </c>
      <c r="K233" s="203" t="s">
        <v>1512</v>
      </c>
      <c r="L233" s="212" t="s">
        <v>318</v>
      </c>
      <c r="M233" s="212" t="s">
        <v>319</v>
      </c>
      <c r="N233" s="213">
        <v>424913.04000000004</v>
      </c>
      <c r="O233" s="212"/>
      <c r="P233" s="212"/>
      <c r="Q233" s="203">
        <v>41</v>
      </c>
      <c r="R233" s="203">
        <v>111</v>
      </c>
      <c r="S233" s="189"/>
      <c r="T233" s="189"/>
      <c r="U233" s="198"/>
      <c r="V233" s="198"/>
      <c r="W233" s="198"/>
      <c r="X233" s="198"/>
      <c r="Y233" s="198"/>
      <c r="Z233" s="198"/>
      <c r="AA233" s="198"/>
      <c r="AB233" s="198"/>
      <c r="AC233" s="198"/>
      <c r="AD233" s="198"/>
      <c r="AE233" s="198"/>
      <c r="AF233" s="198"/>
      <c r="AG233" s="198"/>
      <c r="AH233" s="198"/>
      <c r="AI233" s="198"/>
      <c r="AJ233" s="198"/>
      <c r="AK233" s="198"/>
      <c r="AL233" s="198"/>
      <c r="AM233" s="198"/>
      <c r="AN233" s="198"/>
      <c r="AO233" s="198"/>
      <c r="AP233" s="198"/>
      <c r="AQ233" s="198"/>
      <c r="AR233" s="198"/>
      <c r="AS233" s="198"/>
      <c r="AT233" s="198"/>
      <c r="AU233" s="198"/>
      <c r="AV233" s="198"/>
      <c r="AW233" s="198"/>
      <c r="AX233" s="198"/>
      <c r="AY233" s="198"/>
      <c r="AZ233" s="198"/>
      <c r="BA233" s="198"/>
      <c r="BB233" s="198"/>
      <c r="BC233" s="198"/>
      <c r="BD233" s="198"/>
      <c r="BE233" s="198"/>
      <c r="BF233" s="198"/>
    </row>
    <row r="234" spans="1:58" s="199" customFormat="1" ht="28.5" x14ac:dyDescent="0.2">
      <c r="A234" s="184"/>
      <c r="B234" s="211"/>
      <c r="C234" s="211"/>
      <c r="D234" s="256"/>
      <c r="E234" s="206" t="s">
        <v>326</v>
      </c>
      <c r="F234" s="206" t="s">
        <v>1504</v>
      </c>
      <c r="G234" s="237">
        <v>0.73</v>
      </c>
      <c r="H234" s="206" t="s">
        <v>1505</v>
      </c>
      <c r="I234" s="206" t="s">
        <v>1506</v>
      </c>
      <c r="J234" s="206" t="s">
        <v>1507</v>
      </c>
      <c r="K234" s="206" t="s">
        <v>1512</v>
      </c>
      <c r="L234" s="206" t="s">
        <v>318</v>
      </c>
      <c r="M234" s="206" t="s">
        <v>319</v>
      </c>
      <c r="N234" s="258">
        <f>N233*G234</f>
        <v>310186.51920000004</v>
      </c>
      <c r="O234" s="256"/>
      <c r="P234" s="211"/>
      <c r="Q234" s="208">
        <v>41</v>
      </c>
      <c r="R234" s="208">
        <v>111</v>
      </c>
      <c r="S234" s="189"/>
      <c r="T234" s="189"/>
      <c r="U234" s="198"/>
      <c r="V234" s="198"/>
      <c r="W234" s="198"/>
      <c r="X234" s="198"/>
      <c r="Y234" s="198"/>
      <c r="Z234" s="198"/>
      <c r="AA234" s="198"/>
      <c r="AB234" s="198"/>
      <c r="AC234" s="198"/>
      <c r="AD234" s="198"/>
      <c r="AE234" s="198"/>
      <c r="AF234" s="198"/>
      <c r="AG234" s="198"/>
      <c r="AH234" s="198"/>
      <c r="AI234" s="198"/>
      <c r="AJ234" s="198"/>
      <c r="AK234" s="198"/>
      <c r="AL234" s="198"/>
      <c r="AM234" s="198"/>
      <c r="AN234" s="198"/>
      <c r="AO234" s="198"/>
      <c r="AP234" s="198"/>
      <c r="AQ234" s="198"/>
      <c r="AR234" s="198"/>
      <c r="AS234" s="198"/>
      <c r="AT234" s="198"/>
      <c r="AU234" s="198"/>
      <c r="AV234" s="198"/>
      <c r="AW234" s="198"/>
      <c r="AX234" s="198"/>
      <c r="AY234" s="198"/>
      <c r="AZ234" s="198"/>
      <c r="BA234" s="198"/>
      <c r="BB234" s="198"/>
      <c r="BC234" s="198"/>
      <c r="BD234" s="198"/>
      <c r="BE234" s="198"/>
      <c r="BF234" s="198"/>
    </row>
    <row r="235" spans="1:58" s="199" customFormat="1" ht="28.5" x14ac:dyDescent="0.2">
      <c r="A235" s="184"/>
      <c r="B235" s="211"/>
      <c r="C235" s="211"/>
      <c r="D235" s="256"/>
      <c r="E235" s="206" t="s">
        <v>353</v>
      </c>
      <c r="F235" s="206" t="s">
        <v>1508</v>
      </c>
      <c r="G235" s="237">
        <v>0.27</v>
      </c>
      <c r="H235" s="206" t="s">
        <v>1505</v>
      </c>
      <c r="I235" s="206" t="s">
        <v>1509</v>
      </c>
      <c r="J235" s="206" t="s">
        <v>1507</v>
      </c>
      <c r="K235" s="206" t="s">
        <v>1512</v>
      </c>
      <c r="L235" s="206" t="s">
        <v>318</v>
      </c>
      <c r="M235" s="206" t="s">
        <v>319</v>
      </c>
      <c r="N235" s="258">
        <f>N233*G235</f>
        <v>114726.52080000001</v>
      </c>
      <c r="O235" s="256"/>
      <c r="P235" s="211"/>
      <c r="Q235" s="208">
        <v>41</v>
      </c>
      <c r="R235" s="208">
        <v>111</v>
      </c>
      <c r="S235" s="189"/>
      <c r="T235" s="189"/>
      <c r="U235" s="198"/>
      <c r="V235" s="198"/>
      <c r="W235" s="198"/>
      <c r="X235" s="198"/>
      <c r="Y235" s="198"/>
      <c r="Z235" s="198"/>
      <c r="AA235" s="198"/>
      <c r="AB235" s="198"/>
      <c r="AC235" s="198"/>
      <c r="AD235" s="198"/>
      <c r="AE235" s="198"/>
      <c r="AF235" s="198"/>
      <c r="AG235" s="198"/>
      <c r="AH235" s="198"/>
      <c r="AI235" s="198"/>
      <c r="AJ235" s="198"/>
      <c r="AK235" s="198"/>
      <c r="AL235" s="198"/>
      <c r="AM235" s="198"/>
      <c r="AN235" s="198"/>
      <c r="AO235" s="198"/>
      <c r="AP235" s="198"/>
      <c r="AQ235" s="198"/>
      <c r="AR235" s="198"/>
      <c r="AS235" s="198"/>
      <c r="AT235" s="198"/>
      <c r="AU235" s="198"/>
      <c r="AV235" s="198"/>
      <c r="AW235" s="198"/>
      <c r="AX235" s="198"/>
      <c r="AY235" s="198"/>
      <c r="AZ235" s="198"/>
      <c r="BA235" s="198"/>
      <c r="BB235" s="198"/>
      <c r="BC235" s="198"/>
      <c r="BD235" s="198"/>
      <c r="BE235" s="198"/>
      <c r="BF235" s="198"/>
    </row>
    <row r="236" spans="1:58" s="199" customFormat="1" ht="75" x14ac:dyDescent="0.2">
      <c r="A236" s="184"/>
      <c r="B236" s="212" t="s">
        <v>1028</v>
      </c>
      <c r="C236" s="203" t="s">
        <v>1067</v>
      </c>
      <c r="D236" s="212">
        <v>11</v>
      </c>
      <c r="E236" s="212"/>
      <c r="F236" s="203" t="s">
        <v>1515</v>
      </c>
      <c r="G236" s="204">
        <f>SUM(G237:G239)</f>
        <v>1</v>
      </c>
      <c r="H236" s="212" t="s">
        <v>1692</v>
      </c>
      <c r="I236" s="212" t="s">
        <v>1525</v>
      </c>
      <c r="J236" s="212" t="s">
        <v>1526</v>
      </c>
      <c r="K236" s="203" t="s">
        <v>1512</v>
      </c>
      <c r="L236" s="212" t="s">
        <v>318</v>
      </c>
      <c r="M236" s="212" t="s">
        <v>319</v>
      </c>
      <c r="N236" s="213">
        <v>424913.04000000004</v>
      </c>
      <c r="O236" s="212"/>
      <c r="P236" s="259">
        <f>SUM(P237:P239)</f>
        <v>111007075</v>
      </c>
      <c r="Q236" s="203" t="s">
        <v>1705</v>
      </c>
      <c r="R236" s="203" t="s">
        <v>1706</v>
      </c>
      <c r="S236" s="189"/>
      <c r="T236" s="189"/>
      <c r="U236" s="198"/>
      <c r="V236" s="198"/>
      <c r="W236" s="198"/>
      <c r="X236" s="198"/>
      <c r="Y236" s="198"/>
      <c r="Z236" s="198"/>
      <c r="AA236" s="198"/>
      <c r="AB236" s="198"/>
      <c r="AC236" s="198"/>
      <c r="AD236" s="198"/>
      <c r="AE236" s="198"/>
      <c r="AF236" s="198"/>
      <c r="AG236" s="198"/>
      <c r="AH236" s="198"/>
      <c r="AI236" s="198"/>
      <c r="AJ236" s="198"/>
      <c r="AK236" s="198"/>
      <c r="AL236" s="198"/>
      <c r="AM236" s="198"/>
      <c r="AN236" s="198"/>
      <c r="AO236" s="198"/>
      <c r="AP236" s="198"/>
      <c r="AQ236" s="198"/>
      <c r="AR236" s="198"/>
      <c r="AS236" s="198"/>
      <c r="AT236" s="198"/>
      <c r="AU236" s="198"/>
      <c r="AV236" s="198"/>
      <c r="AW236" s="198"/>
      <c r="AX236" s="198"/>
      <c r="AY236" s="198"/>
      <c r="AZ236" s="198"/>
      <c r="BA236" s="198"/>
      <c r="BB236" s="198"/>
      <c r="BC236" s="198"/>
      <c r="BD236" s="198"/>
      <c r="BE236" s="198"/>
      <c r="BF236" s="198"/>
    </row>
    <row r="237" spans="1:58" s="199" customFormat="1" ht="99.75" x14ac:dyDescent="0.2">
      <c r="A237" s="184"/>
      <c r="B237" s="211"/>
      <c r="C237" s="211"/>
      <c r="D237" s="211"/>
      <c r="E237" s="206" t="s">
        <v>326</v>
      </c>
      <c r="F237" s="206" t="s">
        <v>1516</v>
      </c>
      <c r="G237" s="237">
        <v>0.2</v>
      </c>
      <c r="H237" s="206" t="s">
        <v>1517</v>
      </c>
      <c r="I237" s="206" t="s">
        <v>1700</v>
      </c>
      <c r="J237" s="206" t="s">
        <v>1518</v>
      </c>
      <c r="K237" s="206" t="s">
        <v>1512</v>
      </c>
      <c r="L237" s="103" t="s">
        <v>318</v>
      </c>
      <c r="M237" s="103" t="s">
        <v>319</v>
      </c>
      <c r="N237" s="214">
        <f>N236*G237</f>
        <v>84982.608000000007</v>
      </c>
      <c r="O237" s="211"/>
      <c r="P237" s="260">
        <v>21725891</v>
      </c>
      <c r="Q237" s="208" t="s">
        <v>1705</v>
      </c>
      <c r="R237" s="208" t="s">
        <v>1706</v>
      </c>
      <c r="S237" s="189"/>
      <c r="T237" s="189"/>
      <c r="U237" s="198"/>
      <c r="V237" s="198"/>
      <c r="W237" s="198"/>
      <c r="X237" s="198"/>
      <c r="Y237" s="198"/>
      <c r="Z237" s="198"/>
      <c r="AA237" s="198"/>
      <c r="AB237" s="198"/>
      <c r="AC237" s="198"/>
      <c r="AD237" s="198"/>
      <c r="AE237" s="198"/>
      <c r="AF237" s="198"/>
      <c r="AG237" s="198"/>
      <c r="AH237" s="198"/>
      <c r="AI237" s="198"/>
      <c r="AJ237" s="198"/>
      <c r="AK237" s="198"/>
      <c r="AL237" s="198"/>
      <c r="AM237" s="198"/>
      <c r="AN237" s="198"/>
      <c r="AO237" s="198"/>
      <c r="AP237" s="198"/>
      <c r="AQ237" s="198"/>
      <c r="AR237" s="198"/>
      <c r="AS237" s="198"/>
      <c r="AT237" s="198"/>
      <c r="AU237" s="198"/>
      <c r="AV237" s="198"/>
      <c r="AW237" s="198"/>
      <c r="AX237" s="198"/>
      <c r="AY237" s="198"/>
      <c r="AZ237" s="198"/>
      <c r="BA237" s="198"/>
      <c r="BB237" s="198"/>
      <c r="BC237" s="198"/>
      <c r="BD237" s="198"/>
      <c r="BE237" s="198"/>
      <c r="BF237" s="198"/>
    </row>
    <row r="238" spans="1:58" s="199" customFormat="1" ht="71.25" x14ac:dyDescent="0.2">
      <c r="A238" s="184"/>
      <c r="B238" s="211"/>
      <c r="C238" s="211"/>
      <c r="D238" s="211"/>
      <c r="E238" s="206" t="s">
        <v>353</v>
      </c>
      <c r="F238" s="206" t="s">
        <v>1519</v>
      </c>
      <c r="G238" s="237">
        <v>0.24</v>
      </c>
      <c r="H238" s="206" t="s">
        <v>1517</v>
      </c>
      <c r="I238" s="206" t="s">
        <v>1520</v>
      </c>
      <c r="J238" s="206" t="s">
        <v>1521</v>
      </c>
      <c r="K238" s="206" t="s">
        <v>1512</v>
      </c>
      <c r="L238" s="103" t="s">
        <v>318</v>
      </c>
      <c r="M238" s="103" t="s">
        <v>319</v>
      </c>
      <c r="N238" s="214">
        <f>N236*G238</f>
        <v>101979.1296</v>
      </c>
      <c r="O238" s="211"/>
      <c r="P238" s="260">
        <v>26603193</v>
      </c>
      <c r="Q238" s="208" t="s">
        <v>1705</v>
      </c>
      <c r="R238" s="208" t="s">
        <v>1706</v>
      </c>
      <c r="S238" s="189"/>
      <c r="T238" s="189"/>
      <c r="U238" s="198"/>
      <c r="V238" s="198"/>
      <c r="W238" s="198"/>
      <c r="X238" s="198"/>
      <c r="Y238" s="198"/>
      <c r="Z238" s="198"/>
      <c r="AA238" s="198"/>
      <c r="AB238" s="198"/>
      <c r="AC238" s="198"/>
      <c r="AD238" s="198"/>
      <c r="AE238" s="198"/>
      <c r="AF238" s="198"/>
      <c r="AG238" s="198"/>
      <c r="AH238" s="198"/>
      <c r="AI238" s="198"/>
      <c r="AJ238" s="198"/>
      <c r="AK238" s="198"/>
      <c r="AL238" s="198"/>
      <c r="AM238" s="198"/>
      <c r="AN238" s="198"/>
      <c r="AO238" s="198"/>
      <c r="AP238" s="198"/>
      <c r="AQ238" s="198"/>
      <c r="AR238" s="198"/>
      <c r="AS238" s="198"/>
      <c r="AT238" s="198"/>
      <c r="AU238" s="198"/>
      <c r="AV238" s="198"/>
      <c r="AW238" s="198"/>
      <c r="AX238" s="198"/>
      <c r="AY238" s="198"/>
      <c r="AZ238" s="198"/>
      <c r="BA238" s="198"/>
      <c r="BB238" s="198"/>
      <c r="BC238" s="198"/>
      <c r="BD238" s="198"/>
      <c r="BE238" s="198"/>
      <c r="BF238" s="198"/>
    </row>
    <row r="239" spans="1:58" s="199" customFormat="1" ht="57" x14ac:dyDescent="0.2">
      <c r="A239" s="184"/>
      <c r="B239" s="211"/>
      <c r="C239" s="211"/>
      <c r="D239" s="211"/>
      <c r="E239" s="206" t="s">
        <v>360</v>
      </c>
      <c r="F239" s="206" t="s">
        <v>1522</v>
      </c>
      <c r="G239" s="237">
        <v>0.56000000000000005</v>
      </c>
      <c r="H239" s="206" t="s">
        <v>1517</v>
      </c>
      <c r="I239" s="206" t="s">
        <v>1523</v>
      </c>
      <c r="J239" s="206" t="s">
        <v>1524</v>
      </c>
      <c r="K239" s="206" t="s">
        <v>1512</v>
      </c>
      <c r="L239" s="103" t="s">
        <v>318</v>
      </c>
      <c r="M239" s="103" t="s">
        <v>319</v>
      </c>
      <c r="N239" s="214">
        <f>N236*G239</f>
        <v>237951.30240000004</v>
      </c>
      <c r="O239" s="211"/>
      <c r="P239" s="260">
        <v>62677991</v>
      </c>
      <c r="Q239" s="208" t="s">
        <v>1705</v>
      </c>
      <c r="R239" s="208" t="s">
        <v>1706</v>
      </c>
      <c r="S239" s="189"/>
      <c r="T239" s="189"/>
      <c r="U239" s="198"/>
      <c r="V239" s="198"/>
      <c r="W239" s="198"/>
      <c r="X239" s="198"/>
      <c r="Y239" s="198"/>
      <c r="Z239" s="198"/>
      <c r="AA239" s="198"/>
      <c r="AB239" s="198"/>
      <c r="AC239" s="198"/>
      <c r="AD239" s="198"/>
      <c r="AE239" s="198"/>
      <c r="AF239" s="198"/>
      <c r="AG239" s="198"/>
      <c r="AH239" s="198"/>
      <c r="AI239" s="198"/>
      <c r="AJ239" s="198"/>
      <c r="AK239" s="198"/>
      <c r="AL239" s="198"/>
      <c r="AM239" s="198"/>
      <c r="AN239" s="198"/>
      <c r="AO239" s="198"/>
      <c r="AP239" s="198"/>
      <c r="AQ239" s="198"/>
      <c r="AR239" s="198"/>
      <c r="AS239" s="198"/>
      <c r="AT239" s="198"/>
      <c r="AU239" s="198"/>
      <c r="AV239" s="198"/>
      <c r="AW239" s="198"/>
      <c r="AX239" s="198"/>
      <c r="AY239" s="198"/>
      <c r="AZ239" s="198"/>
      <c r="BA239" s="198"/>
      <c r="BB239" s="198"/>
      <c r="BC239" s="198"/>
      <c r="BD239" s="198"/>
      <c r="BE239" s="198"/>
      <c r="BF239" s="198"/>
    </row>
    <row r="240" spans="1:58" s="199" customFormat="1" ht="105" x14ac:dyDescent="0.2">
      <c r="A240" s="184"/>
      <c r="B240" s="212" t="s">
        <v>1028</v>
      </c>
      <c r="C240" s="203" t="s">
        <v>1152</v>
      </c>
      <c r="D240" s="212">
        <v>12</v>
      </c>
      <c r="E240" s="212"/>
      <c r="F240" s="203" t="s">
        <v>1529</v>
      </c>
      <c r="G240" s="204">
        <f>SUM(G241:G246)</f>
        <v>1.0001</v>
      </c>
      <c r="H240" s="212" t="s">
        <v>1069</v>
      </c>
      <c r="I240" s="212" t="s">
        <v>1528</v>
      </c>
      <c r="J240" s="212" t="s">
        <v>1070</v>
      </c>
      <c r="K240" s="203" t="s">
        <v>1512</v>
      </c>
      <c r="L240" s="212" t="s">
        <v>318</v>
      </c>
      <c r="M240" s="212" t="s">
        <v>319</v>
      </c>
      <c r="N240" s="213">
        <v>424913.04000000004</v>
      </c>
      <c r="O240" s="212"/>
      <c r="P240" s="212"/>
      <c r="Q240" s="203">
        <v>41</v>
      </c>
      <c r="R240" s="203">
        <v>111</v>
      </c>
      <c r="S240" s="189"/>
      <c r="T240" s="189"/>
      <c r="U240" s="198"/>
      <c r="V240" s="198"/>
      <c r="W240" s="198"/>
      <c r="X240" s="198"/>
      <c r="Y240" s="198"/>
      <c r="Z240" s="198"/>
      <c r="AA240" s="198"/>
      <c r="AB240" s="198"/>
      <c r="AC240" s="198"/>
      <c r="AD240" s="198"/>
      <c r="AE240" s="198"/>
      <c r="AF240" s="198"/>
      <c r="AG240" s="198"/>
      <c r="AH240" s="198"/>
      <c r="AI240" s="198"/>
      <c r="AJ240" s="198"/>
      <c r="AK240" s="198"/>
      <c r="AL240" s="198"/>
      <c r="AM240" s="198"/>
      <c r="AN240" s="198"/>
      <c r="AO240" s="198"/>
      <c r="AP240" s="198"/>
      <c r="AQ240" s="198"/>
      <c r="AR240" s="198"/>
      <c r="AS240" s="198"/>
      <c r="AT240" s="198"/>
      <c r="AU240" s="198"/>
      <c r="AV240" s="198"/>
      <c r="AW240" s="198"/>
      <c r="AX240" s="198"/>
      <c r="AY240" s="198"/>
      <c r="AZ240" s="198"/>
      <c r="BA240" s="198"/>
      <c r="BB240" s="198"/>
      <c r="BC240" s="198"/>
      <c r="BD240" s="198"/>
      <c r="BE240" s="198"/>
      <c r="BF240" s="198"/>
    </row>
    <row r="241" spans="1:58" s="199" customFormat="1" ht="57" x14ac:dyDescent="0.2">
      <c r="A241" s="184"/>
      <c r="B241" s="211"/>
      <c r="C241" s="256"/>
      <c r="D241" s="256"/>
      <c r="E241" s="206" t="s">
        <v>326</v>
      </c>
      <c r="F241" s="206" t="s">
        <v>1530</v>
      </c>
      <c r="G241" s="237">
        <v>0.29830000000000001</v>
      </c>
      <c r="H241" s="206" t="s">
        <v>1531</v>
      </c>
      <c r="I241" s="206" t="s">
        <v>1532</v>
      </c>
      <c r="J241" s="206" t="s">
        <v>1533</v>
      </c>
      <c r="K241" s="206" t="s">
        <v>1512</v>
      </c>
      <c r="L241" s="103" t="s">
        <v>318</v>
      </c>
      <c r="M241" s="103" t="s">
        <v>319</v>
      </c>
      <c r="N241" s="207">
        <v>126751.55983200001</v>
      </c>
      <c r="O241" s="224"/>
      <c r="P241" s="211"/>
      <c r="Q241" s="208">
        <v>41</v>
      </c>
      <c r="R241" s="208">
        <v>111</v>
      </c>
      <c r="S241" s="189"/>
      <c r="T241" s="189"/>
      <c r="U241" s="198"/>
      <c r="V241" s="198"/>
      <c r="W241" s="198"/>
      <c r="X241" s="198"/>
      <c r="Y241" s="198"/>
      <c r="Z241" s="198"/>
      <c r="AA241" s="198"/>
      <c r="AB241" s="198"/>
      <c r="AC241" s="198"/>
      <c r="AD241" s="198"/>
      <c r="AE241" s="198"/>
      <c r="AF241" s="198"/>
      <c r="AG241" s="198"/>
      <c r="AH241" s="198"/>
      <c r="AI241" s="198"/>
      <c r="AJ241" s="198"/>
      <c r="AK241" s="198"/>
      <c r="AL241" s="198"/>
      <c r="AM241" s="198"/>
      <c r="AN241" s="198"/>
      <c r="AO241" s="198"/>
      <c r="AP241" s="198"/>
      <c r="AQ241" s="198"/>
      <c r="AR241" s="198"/>
      <c r="AS241" s="198"/>
      <c r="AT241" s="198"/>
      <c r="AU241" s="198"/>
      <c r="AV241" s="198"/>
      <c r="AW241" s="198"/>
      <c r="AX241" s="198"/>
      <c r="AY241" s="198"/>
      <c r="AZ241" s="198"/>
      <c r="BA241" s="198"/>
      <c r="BB241" s="198"/>
      <c r="BC241" s="198"/>
      <c r="BD241" s="198"/>
      <c r="BE241" s="198"/>
      <c r="BF241" s="198"/>
    </row>
    <row r="242" spans="1:58" s="199" customFormat="1" ht="42.75" x14ac:dyDescent="0.2">
      <c r="A242" s="184"/>
      <c r="B242" s="211"/>
      <c r="C242" s="256"/>
      <c r="D242" s="256"/>
      <c r="E242" s="206" t="s">
        <v>353</v>
      </c>
      <c r="F242" s="206" t="s">
        <v>1534</v>
      </c>
      <c r="G242" s="237">
        <v>4.7100000000000003E-2</v>
      </c>
      <c r="H242" s="206" t="s">
        <v>1535</v>
      </c>
      <c r="I242" s="206" t="s">
        <v>1536</v>
      </c>
      <c r="J242" s="206" t="s">
        <v>1537</v>
      </c>
      <c r="K242" s="206" t="s">
        <v>1512</v>
      </c>
      <c r="L242" s="103" t="s">
        <v>318</v>
      </c>
      <c r="M242" s="103" t="s">
        <v>319</v>
      </c>
      <c r="N242" s="207">
        <v>20013.404184000003</v>
      </c>
      <c r="O242" s="224"/>
      <c r="P242" s="211"/>
      <c r="Q242" s="208">
        <v>41</v>
      </c>
      <c r="R242" s="208">
        <v>111</v>
      </c>
      <c r="S242" s="189"/>
      <c r="T242" s="189"/>
      <c r="U242" s="198"/>
      <c r="V242" s="198"/>
      <c r="W242" s="198"/>
      <c r="X242" s="198"/>
      <c r="Y242" s="198"/>
      <c r="Z242" s="198"/>
      <c r="AA242" s="198"/>
      <c r="AB242" s="198"/>
      <c r="AC242" s="198"/>
      <c r="AD242" s="198"/>
      <c r="AE242" s="198"/>
      <c r="AF242" s="198"/>
      <c r="AG242" s="198"/>
      <c r="AH242" s="198"/>
      <c r="AI242" s="198"/>
      <c r="AJ242" s="198"/>
      <c r="AK242" s="198"/>
      <c r="AL242" s="198"/>
      <c r="AM242" s="198"/>
      <c r="AN242" s="198"/>
      <c r="AO242" s="198"/>
      <c r="AP242" s="198"/>
      <c r="AQ242" s="198"/>
      <c r="AR242" s="198"/>
      <c r="AS242" s="198"/>
      <c r="AT242" s="198"/>
      <c r="AU242" s="198"/>
      <c r="AV242" s="198"/>
      <c r="AW242" s="198"/>
      <c r="AX242" s="198"/>
      <c r="AY242" s="198"/>
      <c r="AZ242" s="198"/>
      <c r="BA242" s="198"/>
      <c r="BB242" s="198"/>
      <c r="BC242" s="198"/>
      <c r="BD242" s="198"/>
      <c r="BE242" s="198"/>
      <c r="BF242" s="198"/>
    </row>
    <row r="243" spans="1:58" s="199" customFormat="1" ht="42.75" x14ac:dyDescent="0.2">
      <c r="A243" s="184"/>
      <c r="B243" s="211"/>
      <c r="C243" s="256"/>
      <c r="D243" s="256"/>
      <c r="E243" s="206" t="s">
        <v>360</v>
      </c>
      <c r="F243" s="206" t="s">
        <v>1538</v>
      </c>
      <c r="G243" s="237">
        <v>0.23549999999999999</v>
      </c>
      <c r="H243" s="206" t="s">
        <v>1539</v>
      </c>
      <c r="I243" s="206" t="s">
        <v>1540</v>
      </c>
      <c r="J243" s="206" t="s">
        <v>1541</v>
      </c>
      <c r="K243" s="206" t="s">
        <v>1512</v>
      </c>
      <c r="L243" s="103" t="s">
        <v>318</v>
      </c>
      <c r="M243" s="103" t="s">
        <v>319</v>
      </c>
      <c r="N243" s="207">
        <v>100067.02092000001</v>
      </c>
      <c r="O243" s="224"/>
      <c r="P243" s="211"/>
      <c r="Q243" s="208">
        <v>41</v>
      </c>
      <c r="R243" s="208">
        <v>111</v>
      </c>
      <c r="S243" s="189"/>
      <c r="T243" s="189"/>
      <c r="U243" s="198"/>
      <c r="V243" s="198"/>
      <c r="W243" s="198"/>
      <c r="X243" s="198"/>
      <c r="Y243" s="198"/>
      <c r="Z243" s="198"/>
      <c r="AA243" s="198"/>
      <c r="AB243" s="198"/>
      <c r="AC243" s="198"/>
      <c r="AD243" s="198"/>
      <c r="AE243" s="198"/>
      <c r="AF243" s="198"/>
      <c r="AG243" s="198"/>
      <c r="AH243" s="198"/>
      <c r="AI243" s="198"/>
      <c r="AJ243" s="198"/>
      <c r="AK243" s="198"/>
      <c r="AL243" s="198"/>
      <c r="AM243" s="198"/>
      <c r="AN243" s="198"/>
      <c r="AO243" s="198"/>
      <c r="AP243" s="198"/>
      <c r="AQ243" s="198"/>
      <c r="AR243" s="198"/>
      <c r="AS243" s="198"/>
      <c r="AT243" s="198"/>
      <c r="AU243" s="198"/>
      <c r="AV243" s="198"/>
      <c r="AW243" s="198"/>
      <c r="AX243" s="198"/>
      <c r="AY243" s="198"/>
      <c r="AZ243" s="198"/>
      <c r="BA243" s="198"/>
      <c r="BB243" s="198"/>
      <c r="BC243" s="198"/>
      <c r="BD243" s="198"/>
      <c r="BE243" s="198"/>
      <c r="BF243" s="198"/>
    </row>
    <row r="244" spans="1:58" s="199" customFormat="1" ht="57" x14ac:dyDescent="0.2">
      <c r="A244" s="184"/>
      <c r="B244" s="211"/>
      <c r="C244" s="256"/>
      <c r="D244" s="256"/>
      <c r="E244" s="206" t="s">
        <v>366</v>
      </c>
      <c r="F244" s="206" t="s">
        <v>1542</v>
      </c>
      <c r="G244" s="237">
        <v>0.32269999999999999</v>
      </c>
      <c r="H244" s="206" t="s">
        <v>1543</v>
      </c>
      <c r="I244" s="206" t="s">
        <v>1544</v>
      </c>
      <c r="J244" s="206" t="s">
        <v>1541</v>
      </c>
      <c r="K244" s="206" t="s">
        <v>1512</v>
      </c>
      <c r="L244" s="103" t="s">
        <v>318</v>
      </c>
      <c r="M244" s="103" t="s">
        <v>319</v>
      </c>
      <c r="N244" s="207">
        <v>137119.438008</v>
      </c>
      <c r="O244" s="224"/>
      <c r="P244" s="211"/>
      <c r="Q244" s="208">
        <v>41</v>
      </c>
      <c r="R244" s="208">
        <v>111</v>
      </c>
      <c r="S244" s="189"/>
      <c r="T244" s="189"/>
      <c r="U244" s="198"/>
      <c r="V244" s="198"/>
      <c r="W244" s="198"/>
      <c r="X244" s="198"/>
      <c r="Y244" s="198"/>
      <c r="Z244" s="198"/>
      <c r="AA244" s="198"/>
      <c r="AB244" s="198"/>
      <c r="AC244" s="198"/>
      <c r="AD244" s="198"/>
      <c r="AE244" s="198"/>
      <c r="AF244" s="198"/>
      <c r="AG244" s="198"/>
      <c r="AH244" s="198"/>
      <c r="AI244" s="198"/>
      <c r="AJ244" s="198"/>
      <c r="AK244" s="198"/>
      <c r="AL244" s="198"/>
      <c r="AM244" s="198"/>
      <c r="AN244" s="198"/>
      <c r="AO244" s="198"/>
      <c r="AP244" s="198"/>
      <c r="AQ244" s="198"/>
      <c r="AR244" s="198"/>
      <c r="AS244" s="198"/>
      <c r="AT244" s="198"/>
      <c r="AU244" s="198"/>
      <c r="AV244" s="198"/>
      <c r="AW244" s="198"/>
      <c r="AX244" s="198"/>
      <c r="AY244" s="198"/>
      <c r="AZ244" s="198"/>
      <c r="BA244" s="198"/>
      <c r="BB244" s="198"/>
      <c r="BC244" s="198"/>
      <c r="BD244" s="198"/>
      <c r="BE244" s="198"/>
      <c r="BF244" s="198"/>
    </row>
    <row r="245" spans="1:58" s="199" customFormat="1" ht="57" x14ac:dyDescent="0.2">
      <c r="A245" s="184"/>
      <c r="B245" s="211"/>
      <c r="C245" s="256"/>
      <c r="D245" s="256"/>
      <c r="E245" s="206" t="s">
        <v>370</v>
      </c>
      <c r="F245" s="206" t="s">
        <v>1545</v>
      </c>
      <c r="G245" s="237">
        <v>9.0200000000000002E-2</v>
      </c>
      <c r="H245" s="206" t="s">
        <v>1546</v>
      </c>
      <c r="I245" s="206" t="s">
        <v>1547</v>
      </c>
      <c r="J245" s="206" t="s">
        <v>1541</v>
      </c>
      <c r="K245" s="206" t="s">
        <v>1512</v>
      </c>
      <c r="L245" s="103" t="s">
        <v>318</v>
      </c>
      <c r="M245" s="103" t="s">
        <v>405</v>
      </c>
      <c r="N245" s="207">
        <v>38327.156208000008</v>
      </c>
      <c r="O245" s="224"/>
      <c r="P245" s="211"/>
      <c r="Q245" s="208">
        <v>41</v>
      </c>
      <c r="R245" s="208">
        <v>111</v>
      </c>
      <c r="S245" s="189"/>
      <c r="T245" s="189"/>
      <c r="U245" s="198"/>
      <c r="V245" s="198"/>
      <c r="W245" s="198"/>
      <c r="X245" s="198"/>
      <c r="Y245" s="198"/>
      <c r="Z245" s="198"/>
      <c r="AA245" s="198"/>
      <c r="AB245" s="198"/>
      <c r="AC245" s="198"/>
      <c r="AD245" s="198"/>
      <c r="AE245" s="198"/>
      <c r="AF245" s="198"/>
      <c r="AG245" s="198"/>
      <c r="AH245" s="198"/>
      <c r="AI245" s="198"/>
      <c r="AJ245" s="198"/>
      <c r="AK245" s="198"/>
      <c r="AL245" s="198"/>
      <c r="AM245" s="198"/>
      <c r="AN245" s="198"/>
      <c r="AO245" s="198"/>
      <c r="AP245" s="198"/>
      <c r="AQ245" s="198"/>
      <c r="AR245" s="198"/>
      <c r="AS245" s="198"/>
      <c r="AT245" s="198"/>
      <c r="AU245" s="198"/>
      <c r="AV245" s="198"/>
      <c r="AW245" s="198"/>
      <c r="AX245" s="198"/>
      <c r="AY245" s="198"/>
      <c r="AZ245" s="198"/>
      <c r="BA245" s="198"/>
      <c r="BB245" s="198"/>
      <c r="BC245" s="198"/>
      <c r="BD245" s="198"/>
      <c r="BE245" s="198"/>
      <c r="BF245" s="198"/>
    </row>
    <row r="246" spans="1:58" s="199" customFormat="1" ht="42.75" x14ac:dyDescent="0.2">
      <c r="A246" s="184"/>
      <c r="B246" s="211"/>
      <c r="C246" s="256"/>
      <c r="D246" s="256"/>
      <c r="E246" s="206" t="s">
        <v>377</v>
      </c>
      <c r="F246" s="206" t="s">
        <v>1548</v>
      </c>
      <c r="G246" s="237">
        <v>6.3E-3</v>
      </c>
      <c r="H246" s="206" t="s">
        <v>1549</v>
      </c>
      <c r="I246" s="206" t="s">
        <v>1550</v>
      </c>
      <c r="J246" s="206" t="s">
        <v>1541</v>
      </c>
      <c r="K246" s="206" t="s">
        <v>1512</v>
      </c>
      <c r="L246" s="103" t="s">
        <v>318</v>
      </c>
      <c r="M246" s="103" t="s">
        <v>319</v>
      </c>
      <c r="N246" s="207">
        <v>2676.9521520000003</v>
      </c>
      <c r="O246" s="224"/>
      <c r="P246" s="211"/>
      <c r="Q246" s="208">
        <v>41</v>
      </c>
      <c r="R246" s="208">
        <v>111</v>
      </c>
      <c r="S246" s="189"/>
      <c r="T246" s="189"/>
      <c r="U246" s="198"/>
      <c r="V246" s="198"/>
      <c r="W246" s="198"/>
      <c r="X246" s="198"/>
      <c r="Y246" s="198"/>
      <c r="Z246" s="198"/>
      <c r="AA246" s="198"/>
      <c r="AB246" s="198"/>
      <c r="AC246" s="198"/>
      <c r="AD246" s="198"/>
      <c r="AE246" s="198"/>
      <c r="AF246" s="198"/>
      <c r="AG246" s="198"/>
      <c r="AH246" s="198"/>
      <c r="AI246" s="198"/>
      <c r="AJ246" s="198"/>
      <c r="AK246" s="198"/>
      <c r="AL246" s="198"/>
      <c r="AM246" s="198"/>
      <c r="AN246" s="198"/>
      <c r="AO246" s="198"/>
      <c r="AP246" s="198"/>
      <c r="AQ246" s="198"/>
      <c r="AR246" s="198"/>
      <c r="AS246" s="198"/>
      <c r="AT246" s="198"/>
      <c r="AU246" s="198"/>
      <c r="AV246" s="198"/>
      <c r="AW246" s="198"/>
      <c r="AX246" s="198"/>
      <c r="AY246" s="198"/>
      <c r="AZ246" s="198"/>
      <c r="BA246" s="198"/>
      <c r="BB246" s="198"/>
      <c r="BC246" s="198"/>
      <c r="BD246" s="198"/>
      <c r="BE246" s="198"/>
      <c r="BF246" s="198"/>
    </row>
    <row r="247" spans="1:58" s="199" customFormat="1" ht="45" x14ac:dyDescent="0.2">
      <c r="A247" s="184"/>
      <c r="B247" s="212" t="s">
        <v>1071</v>
      </c>
      <c r="C247" s="203" t="s">
        <v>1073</v>
      </c>
      <c r="D247" s="212">
        <v>1</v>
      </c>
      <c r="E247" s="203"/>
      <c r="F247" s="203" t="s">
        <v>1312</v>
      </c>
      <c r="G247" s="204">
        <f>SUM(G248:G249)</f>
        <v>1</v>
      </c>
      <c r="H247" s="203" t="s">
        <v>1075</v>
      </c>
      <c r="I247" s="203" t="s">
        <v>1310</v>
      </c>
      <c r="J247" s="203" t="s">
        <v>1302</v>
      </c>
      <c r="K247" s="203" t="s">
        <v>1072</v>
      </c>
      <c r="L247" s="203" t="s">
        <v>1303</v>
      </c>
      <c r="M247" s="203" t="s">
        <v>319</v>
      </c>
      <c r="N247" s="205">
        <v>424913.04000000004</v>
      </c>
      <c r="O247" s="212"/>
      <c r="P247" s="212"/>
      <c r="Q247" s="203">
        <v>41</v>
      </c>
      <c r="R247" s="203">
        <v>111</v>
      </c>
      <c r="S247" s="189"/>
      <c r="T247" s="189"/>
      <c r="U247" s="198"/>
      <c r="V247" s="198"/>
      <c r="W247" s="198"/>
      <c r="X247" s="198"/>
      <c r="Y247" s="198"/>
      <c r="Z247" s="198"/>
      <c r="AA247" s="198"/>
      <c r="AB247" s="198"/>
      <c r="AC247" s="198"/>
      <c r="AD247" s="198"/>
      <c r="AE247" s="198"/>
      <c r="AF247" s="198"/>
      <c r="AG247" s="198"/>
      <c r="AH247" s="198"/>
      <c r="AI247" s="198"/>
      <c r="AJ247" s="198"/>
      <c r="AK247" s="198"/>
      <c r="AL247" s="198"/>
      <c r="AM247" s="198"/>
      <c r="AN247" s="198"/>
      <c r="AO247" s="198"/>
      <c r="AP247" s="198"/>
      <c r="AQ247" s="198"/>
      <c r="AR247" s="198"/>
      <c r="AS247" s="198"/>
      <c r="AT247" s="198"/>
      <c r="AU247" s="198"/>
      <c r="AV247" s="198"/>
      <c r="AW247" s="198"/>
      <c r="AX247" s="198"/>
      <c r="AY247" s="198"/>
      <c r="AZ247" s="198"/>
      <c r="BA247" s="198"/>
      <c r="BB247" s="198"/>
      <c r="BC247" s="198"/>
      <c r="BD247" s="198"/>
      <c r="BE247" s="198"/>
      <c r="BF247" s="198"/>
    </row>
    <row r="248" spans="1:58" s="199" customFormat="1" ht="28.5" x14ac:dyDescent="0.2">
      <c r="A248" s="184"/>
      <c r="B248" s="211"/>
      <c r="C248" s="211"/>
      <c r="D248" s="211"/>
      <c r="E248" s="163" t="s">
        <v>326</v>
      </c>
      <c r="F248" s="232" t="s">
        <v>1304</v>
      </c>
      <c r="G248" s="162">
        <v>0.3</v>
      </c>
      <c r="H248" s="121" t="s">
        <v>1305</v>
      </c>
      <c r="I248" s="121" t="s">
        <v>1306</v>
      </c>
      <c r="J248" s="121" t="s">
        <v>1307</v>
      </c>
      <c r="K248" s="163" t="s">
        <v>1072</v>
      </c>
      <c r="L248" s="163" t="s">
        <v>1303</v>
      </c>
      <c r="M248" s="163" t="s">
        <v>319</v>
      </c>
      <c r="N248" s="214">
        <f>N247*G248</f>
        <v>127473.91200000001</v>
      </c>
      <c r="O248" s="211"/>
      <c r="P248" s="211"/>
      <c r="Q248" s="208">
        <v>41</v>
      </c>
      <c r="R248" s="208">
        <v>111</v>
      </c>
      <c r="S248" s="189"/>
      <c r="T248" s="189"/>
      <c r="U248" s="198"/>
      <c r="V248" s="198"/>
      <c r="W248" s="198"/>
      <c r="X248" s="198"/>
      <c r="Y248" s="198"/>
      <c r="Z248" s="198"/>
      <c r="AA248" s="198"/>
      <c r="AB248" s="198"/>
      <c r="AC248" s="198"/>
      <c r="AD248" s="198"/>
      <c r="AE248" s="198"/>
      <c r="AF248" s="198"/>
      <c r="AG248" s="198"/>
      <c r="AH248" s="198"/>
      <c r="AI248" s="198"/>
      <c r="AJ248" s="198"/>
      <c r="AK248" s="198"/>
      <c r="AL248" s="198"/>
      <c r="AM248" s="198"/>
      <c r="AN248" s="198"/>
      <c r="AO248" s="198"/>
      <c r="AP248" s="198"/>
      <c r="AQ248" s="198"/>
      <c r="AR248" s="198"/>
      <c r="AS248" s="198"/>
      <c r="AT248" s="198"/>
      <c r="AU248" s="198"/>
      <c r="AV248" s="198"/>
      <c r="AW248" s="198"/>
      <c r="AX248" s="198"/>
      <c r="AY248" s="198"/>
      <c r="AZ248" s="198"/>
      <c r="BA248" s="198"/>
      <c r="BB248" s="198"/>
      <c r="BC248" s="198"/>
      <c r="BD248" s="198"/>
      <c r="BE248" s="198"/>
      <c r="BF248" s="198"/>
    </row>
    <row r="249" spans="1:58" s="199" customFormat="1" ht="28.5" x14ac:dyDescent="0.2">
      <c r="A249" s="184"/>
      <c r="B249" s="211"/>
      <c r="C249" s="211"/>
      <c r="D249" s="211"/>
      <c r="E249" s="163" t="s">
        <v>353</v>
      </c>
      <c r="F249" s="232" t="s">
        <v>1308</v>
      </c>
      <c r="G249" s="162">
        <v>0.7</v>
      </c>
      <c r="H249" s="121" t="s">
        <v>1309</v>
      </c>
      <c r="I249" s="121" t="s">
        <v>1310</v>
      </c>
      <c r="J249" s="121" t="s">
        <v>1311</v>
      </c>
      <c r="K249" s="163" t="s">
        <v>1072</v>
      </c>
      <c r="L249" s="163" t="s">
        <v>1303</v>
      </c>
      <c r="M249" s="163" t="s">
        <v>319</v>
      </c>
      <c r="N249" s="214">
        <f>N247*G249</f>
        <v>297439.12800000003</v>
      </c>
      <c r="O249" s="211"/>
      <c r="P249" s="211"/>
      <c r="Q249" s="208">
        <v>41</v>
      </c>
      <c r="R249" s="208">
        <v>111</v>
      </c>
      <c r="S249" s="189"/>
      <c r="T249" s="189"/>
      <c r="U249" s="198"/>
      <c r="V249" s="198"/>
      <c r="W249" s="198"/>
      <c r="X249" s="198"/>
      <c r="Y249" s="198"/>
      <c r="Z249" s="198"/>
      <c r="AA249" s="198"/>
      <c r="AB249" s="198"/>
      <c r="AC249" s="198"/>
      <c r="AD249" s="198"/>
      <c r="AE249" s="198"/>
      <c r="AF249" s="198"/>
      <c r="AG249" s="198"/>
      <c r="AH249" s="198"/>
      <c r="AI249" s="198"/>
      <c r="AJ249" s="198"/>
      <c r="AK249" s="198"/>
      <c r="AL249" s="198"/>
      <c r="AM249" s="198"/>
      <c r="AN249" s="198"/>
      <c r="AO249" s="198"/>
      <c r="AP249" s="198"/>
      <c r="AQ249" s="198"/>
      <c r="AR249" s="198"/>
      <c r="AS249" s="198"/>
      <c r="AT249" s="198"/>
      <c r="AU249" s="198"/>
      <c r="AV249" s="198"/>
      <c r="AW249" s="198"/>
      <c r="AX249" s="198"/>
      <c r="AY249" s="198"/>
      <c r="AZ249" s="198"/>
      <c r="BA249" s="198"/>
      <c r="BB249" s="198"/>
      <c r="BC249" s="198"/>
      <c r="BD249" s="198"/>
      <c r="BE249" s="198"/>
      <c r="BF249" s="198"/>
    </row>
    <row r="250" spans="1:58" s="199" customFormat="1" ht="75" x14ac:dyDescent="0.2">
      <c r="A250" s="184"/>
      <c r="B250" s="212" t="s">
        <v>1071</v>
      </c>
      <c r="C250" s="203" t="s">
        <v>1078</v>
      </c>
      <c r="D250" s="212">
        <v>2</v>
      </c>
      <c r="E250" s="212"/>
      <c r="F250" s="203" t="s">
        <v>1313</v>
      </c>
      <c r="G250" s="204">
        <f>SUM(G251)</f>
        <v>1</v>
      </c>
      <c r="H250" s="212" t="s">
        <v>1080</v>
      </c>
      <c r="I250" s="212" t="s">
        <v>1314</v>
      </c>
      <c r="J250" s="212" t="s">
        <v>1315</v>
      </c>
      <c r="K250" s="203" t="s">
        <v>1072</v>
      </c>
      <c r="L250" s="212" t="s">
        <v>318</v>
      </c>
      <c r="M250" s="212" t="s">
        <v>319</v>
      </c>
      <c r="N250" s="213">
        <v>371798.91000000003</v>
      </c>
      <c r="O250" s="212"/>
      <c r="P250" s="212"/>
      <c r="Q250" s="203">
        <v>41</v>
      </c>
      <c r="R250" s="203">
        <v>111</v>
      </c>
      <c r="S250" s="189"/>
      <c r="T250" s="189"/>
      <c r="U250" s="198"/>
      <c r="V250" s="198"/>
      <c r="W250" s="198"/>
      <c r="X250" s="198"/>
      <c r="Y250" s="198"/>
      <c r="Z250" s="198"/>
      <c r="AA250" s="198"/>
      <c r="AB250" s="198"/>
      <c r="AC250" s="198"/>
      <c r="AD250" s="198"/>
      <c r="AE250" s="198"/>
      <c r="AF250" s="198"/>
      <c r="AG250" s="198"/>
      <c r="AH250" s="198"/>
      <c r="AI250" s="198"/>
      <c r="AJ250" s="198"/>
      <c r="AK250" s="198"/>
      <c r="AL250" s="198"/>
      <c r="AM250" s="198"/>
      <c r="AN250" s="198"/>
      <c r="AO250" s="198"/>
      <c r="AP250" s="198"/>
      <c r="AQ250" s="198"/>
      <c r="AR250" s="198"/>
      <c r="AS250" s="198"/>
      <c r="AT250" s="198"/>
      <c r="AU250" s="198"/>
      <c r="AV250" s="198"/>
      <c r="AW250" s="198"/>
      <c r="AX250" s="198"/>
      <c r="AY250" s="198"/>
      <c r="AZ250" s="198"/>
      <c r="BA250" s="198"/>
      <c r="BB250" s="198"/>
      <c r="BC250" s="198"/>
      <c r="BD250" s="198"/>
      <c r="BE250" s="198"/>
      <c r="BF250" s="198"/>
    </row>
    <row r="251" spans="1:58" s="199" customFormat="1" ht="42.75" x14ac:dyDescent="0.2">
      <c r="A251" s="184"/>
      <c r="B251" s="211"/>
      <c r="C251" s="211"/>
      <c r="D251" s="211"/>
      <c r="E251" s="163" t="s">
        <v>326</v>
      </c>
      <c r="F251" s="232" t="s">
        <v>1316</v>
      </c>
      <c r="G251" s="261">
        <v>1</v>
      </c>
      <c r="H251" s="240" t="s">
        <v>1319</v>
      </c>
      <c r="I251" s="232" t="s">
        <v>1318</v>
      </c>
      <c r="J251" s="262" t="s">
        <v>1317</v>
      </c>
      <c r="K251" s="163" t="s">
        <v>1072</v>
      </c>
      <c r="L251" s="163" t="s">
        <v>1303</v>
      </c>
      <c r="M251" s="163" t="s">
        <v>319</v>
      </c>
      <c r="N251" s="214">
        <f>N250</f>
        <v>371798.91000000003</v>
      </c>
      <c r="O251" s="211"/>
      <c r="P251" s="211"/>
      <c r="Q251" s="208">
        <v>41</v>
      </c>
      <c r="R251" s="208">
        <v>111</v>
      </c>
      <c r="S251" s="189"/>
      <c r="T251" s="189"/>
      <c r="U251" s="198"/>
      <c r="V251" s="198"/>
      <c r="W251" s="198"/>
      <c r="X251" s="198"/>
      <c r="Y251" s="198"/>
      <c r="Z251" s="198"/>
      <c r="AA251" s="198"/>
      <c r="AB251" s="198"/>
      <c r="AC251" s="198"/>
      <c r="AD251" s="198"/>
      <c r="AE251" s="198"/>
      <c r="AF251" s="198"/>
      <c r="AG251" s="198"/>
      <c r="AH251" s="198"/>
      <c r="AI251" s="198"/>
      <c r="AJ251" s="198"/>
      <c r="AK251" s="198"/>
      <c r="AL251" s="198"/>
      <c r="AM251" s="198"/>
      <c r="AN251" s="198"/>
      <c r="AO251" s="198"/>
      <c r="AP251" s="198"/>
      <c r="AQ251" s="198"/>
      <c r="AR251" s="198"/>
      <c r="AS251" s="198"/>
      <c r="AT251" s="198"/>
      <c r="AU251" s="198"/>
      <c r="AV251" s="198"/>
      <c r="AW251" s="198"/>
      <c r="AX251" s="198"/>
      <c r="AY251" s="198"/>
      <c r="AZ251" s="198"/>
      <c r="BA251" s="198"/>
      <c r="BB251" s="198"/>
      <c r="BC251" s="198"/>
      <c r="BD251" s="198"/>
      <c r="BE251" s="198"/>
      <c r="BF251" s="198"/>
    </row>
    <row r="252" spans="1:58" s="199" customFormat="1" ht="75" x14ac:dyDescent="0.2">
      <c r="A252" s="184"/>
      <c r="B252" s="212" t="s">
        <v>1071</v>
      </c>
      <c r="C252" s="203" t="s">
        <v>1084</v>
      </c>
      <c r="D252" s="212">
        <v>3</v>
      </c>
      <c r="E252" s="212"/>
      <c r="F252" s="203" t="s">
        <v>1085</v>
      </c>
      <c r="G252" s="204">
        <f>SUM(G253:G258)</f>
        <v>1</v>
      </c>
      <c r="H252" s="212" t="s">
        <v>1338</v>
      </c>
      <c r="I252" s="212" t="s">
        <v>1338</v>
      </c>
      <c r="J252" s="212" t="s">
        <v>1087</v>
      </c>
      <c r="K252" s="203" t="s">
        <v>1072</v>
      </c>
      <c r="L252" s="212" t="s">
        <v>318</v>
      </c>
      <c r="M252" s="212" t="s">
        <v>319</v>
      </c>
      <c r="N252" s="213">
        <v>265570.65000000002</v>
      </c>
      <c r="O252" s="212"/>
      <c r="P252" s="212"/>
      <c r="Q252" s="203">
        <v>41</v>
      </c>
      <c r="R252" s="203">
        <v>111</v>
      </c>
      <c r="S252" s="189"/>
      <c r="T252" s="189"/>
      <c r="U252" s="198"/>
      <c r="V252" s="198"/>
      <c r="W252" s="198"/>
      <c r="X252" s="198"/>
      <c r="Y252" s="198"/>
      <c r="Z252" s="198"/>
      <c r="AA252" s="198"/>
      <c r="AB252" s="198"/>
      <c r="AC252" s="198"/>
      <c r="AD252" s="198"/>
      <c r="AE252" s="198"/>
      <c r="AF252" s="198"/>
      <c r="AG252" s="198"/>
      <c r="AH252" s="198"/>
      <c r="AI252" s="198"/>
      <c r="AJ252" s="198"/>
      <c r="AK252" s="198"/>
      <c r="AL252" s="198"/>
      <c r="AM252" s="198"/>
      <c r="AN252" s="198"/>
      <c r="AO252" s="198"/>
      <c r="AP252" s="198"/>
      <c r="AQ252" s="198"/>
      <c r="AR252" s="198"/>
      <c r="AS252" s="198"/>
      <c r="AT252" s="198"/>
      <c r="AU252" s="198"/>
      <c r="AV252" s="198"/>
      <c r="AW252" s="198"/>
      <c r="AX252" s="198"/>
      <c r="AY252" s="198"/>
      <c r="AZ252" s="198"/>
      <c r="BA252" s="198"/>
      <c r="BB252" s="198"/>
      <c r="BC252" s="198"/>
      <c r="BD252" s="198"/>
      <c r="BE252" s="198"/>
      <c r="BF252" s="198"/>
    </row>
    <row r="253" spans="1:58" s="199" customFormat="1" ht="28.5" x14ac:dyDescent="0.2">
      <c r="A253" s="184"/>
      <c r="B253" s="211"/>
      <c r="C253" s="211"/>
      <c r="D253" s="211"/>
      <c r="E253" s="163" t="s">
        <v>326</v>
      </c>
      <c r="F253" s="263" t="s">
        <v>1320</v>
      </c>
      <c r="G253" s="261">
        <v>0.25</v>
      </c>
      <c r="H253" s="263" t="s">
        <v>1321</v>
      </c>
      <c r="I253" s="263" t="s">
        <v>1322</v>
      </c>
      <c r="J253" s="263" t="s">
        <v>1323</v>
      </c>
      <c r="K253" s="263" t="s">
        <v>1072</v>
      </c>
      <c r="L253" s="263" t="s">
        <v>318</v>
      </c>
      <c r="M253" s="263" t="s">
        <v>319</v>
      </c>
      <c r="N253" s="214">
        <v>66392.662500000006</v>
      </c>
      <c r="O253" s="224"/>
      <c r="P253" s="211"/>
      <c r="Q253" s="208">
        <v>41</v>
      </c>
      <c r="R253" s="208">
        <v>111</v>
      </c>
      <c r="S253" s="189"/>
      <c r="T253" s="189"/>
      <c r="U253" s="198"/>
      <c r="V253" s="198"/>
      <c r="W253" s="198"/>
      <c r="X253" s="198"/>
      <c r="Y253" s="198"/>
      <c r="Z253" s="198"/>
      <c r="AA253" s="198"/>
      <c r="AB253" s="198"/>
      <c r="AC253" s="198"/>
      <c r="AD253" s="198"/>
      <c r="AE253" s="198"/>
      <c r="AF253" s="198"/>
      <c r="AG253" s="198"/>
      <c r="AH253" s="198"/>
      <c r="AI253" s="198"/>
      <c r="AJ253" s="198"/>
      <c r="AK253" s="198"/>
      <c r="AL253" s="198"/>
      <c r="AM253" s="198"/>
      <c r="AN253" s="198"/>
      <c r="AO253" s="198"/>
      <c r="AP253" s="198"/>
      <c r="AQ253" s="198"/>
      <c r="AR253" s="198"/>
      <c r="AS253" s="198"/>
      <c r="AT253" s="198"/>
      <c r="AU253" s="198"/>
      <c r="AV253" s="198"/>
      <c r="AW253" s="198"/>
      <c r="AX253" s="198"/>
      <c r="AY253" s="198"/>
      <c r="AZ253" s="198"/>
      <c r="BA253" s="198"/>
      <c r="BB253" s="198"/>
      <c r="BC253" s="198"/>
      <c r="BD253" s="198"/>
      <c r="BE253" s="198"/>
      <c r="BF253" s="198"/>
    </row>
    <row r="254" spans="1:58" s="199" customFormat="1" ht="28.5" x14ac:dyDescent="0.2">
      <c r="A254" s="184"/>
      <c r="B254" s="211"/>
      <c r="C254" s="211"/>
      <c r="D254" s="211"/>
      <c r="E254" s="163" t="s">
        <v>353</v>
      </c>
      <c r="F254" s="263" t="s">
        <v>1324</v>
      </c>
      <c r="G254" s="261">
        <v>0.25</v>
      </c>
      <c r="H254" s="263" t="s">
        <v>1321</v>
      </c>
      <c r="I254" s="263" t="s">
        <v>1322</v>
      </c>
      <c r="J254" s="263" t="s">
        <v>1323</v>
      </c>
      <c r="K254" s="263" t="s">
        <v>1072</v>
      </c>
      <c r="L254" s="263" t="s">
        <v>318</v>
      </c>
      <c r="M254" s="263" t="s">
        <v>319</v>
      </c>
      <c r="N254" s="214">
        <v>66392.662500000006</v>
      </c>
      <c r="O254" s="224"/>
      <c r="P254" s="211"/>
      <c r="Q254" s="208">
        <v>41</v>
      </c>
      <c r="R254" s="208">
        <v>111</v>
      </c>
      <c r="S254" s="189"/>
      <c r="T254" s="189"/>
      <c r="U254" s="198"/>
      <c r="V254" s="198"/>
      <c r="W254" s="198"/>
      <c r="X254" s="198"/>
      <c r="Y254" s="198"/>
      <c r="Z254" s="198"/>
      <c r="AA254" s="198"/>
      <c r="AB254" s="198"/>
      <c r="AC254" s="198"/>
      <c r="AD254" s="198"/>
      <c r="AE254" s="198"/>
      <c r="AF254" s="198"/>
      <c r="AG254" s="198"/>
      <c r="AH254" s="198"/>
      <c r="AI254" s="198"/>
      <c r="AJ254" s="198"/>
      <c r="AK254" s="198"/>
      <c r="AL254" s="198"/>
      <c r="AM254" s="198"/>
      <c r="AN254" s="198"/>
      <c r="AO254" s="198"/>
      <c r="AP254" s="198"/>
      <c r="AQ254" s="198"/>
      <c r="AR254" s="198"/>
      <c r="AS254" s="198"/>
      <c r="AT254" s="198"/>
      <c r="AU254" s="198"/>
      <c r="AV254" s="198"/>
      <c r="AW254" s="198"/>
      <c r="AX254" s="198"/>
      <c r="AY254" s="198"/>
      <c r="AZ254" s="198"/>
      <c r="BA254" s="198"/>
      <c r="BB254" s="198"/>
      <c r="BC254" s="198"/>
      <c r="BD254" s="198"/>
      <c r="BE254" s="198"/>
      <c r="BF254" s="198"/>
    </row>
    <row r="255" spans="1:58" s="199" customFormat="1" ht="28.5" x14ac:dyDescent="0.2">
      <c r="A255" s="184"/>
      <c r="B255" s="211"/>
      <c r="C255" s="211"/>
      <c r="D255" s="211"/>
      <c r="E255" s="163" t="s">
        <v>360</v>
      </c>
      <c r="F255" s="263" t="s">
        <v>1325</v>
      </c>
      <c r="G255" s="261">
        <v>0.1</v>
      </c>
      <c r="H255" s="263" t="s">
        <v>1321</v>
      </c>
      <c r="I255" s="263" t="s">
        <v>1337</v>
      </c>
      <c r="J255" s="263" t="s">
        <v>1323</v>
      </c>
      <c r="K255" s="263" t="s">
        <v>1072</v>
      </c>
      <c r="L255" s="263" t="s">
        <v>318</v>
      </c>
      <c r="M255" s="263" t="s">
        <v>319</v>
      </c>
      <c r="N255" s="214">
        <v>26557.065000000002</v>
      </c>
      <c r="O255" s="224"/>
      <c r="P255" s="211"/>
      <c r="Q255" s="208">
        <v>41</v>
      </c>
      <c r="R255" s="208">
        <v>111</v>
      </c>
      <c r="S255" s="189"/>
      <c r="T255" s="189"/>
      <c r="U255" s="198"/>
      <c r="V255" s="198"/>
      <c r="W255" s="198"/>
      <c r="X255" s="198"/>
      <c r="Y255" s="198"/>
      <c r="Z255" s="198"/>
      <c r="AA255" s="198"/>
      <c r="AB255" s="198"/>
      <c r="AC255" s="198"/>
      <c r="AD255" s="198"/>
      <c r="AE255" s="198"/>
      <c r="AF255" s="198"/>
      <c r="AG255" s="198"/>
      <c r="AH255" s="198"/>
      <c r="AI255" s="198"/>
      <c r="AJ255" s="198"/>
      <c r="AK255" s="198"/>
      <c r="AL255" s="198"/>
      <c r="AM255" s="198"/>
      <c r="AN255" s="198"/>
      <c r="AO255" s="198"/>
      <c r="AP255" s="198"/>
      <c r="AQ255" s="198"/>
      <c r="AR255" s="198"/>
      <c r="AS255" s="198"/>
      <c r="AT255" s="198"/>
      <c r="AU255" s="198"/>
      <c r="AV255" s="198"/>
      <c r="AW255" s="198"/>
      <c r="AX255" s="198"/>
      <c r="AY255" s="198"/>
      <c r="AZ255" s="198"/>
      <c r="BA255" s="198"/>
      <c r="BB255" s="198"/>
      <c r="BC255" s="198"/>
      <c r="BD255" s="198"/>
      <c r="BE255" s="198"/>
      <c r="BF255" s="198"/>
    </row>
    <row r="256" spans="1:58" s="199" customFormat="1" ht="28.5" x14ac:dyDescent="0.2">
      <c r="A256" s="184"/>
      <c r="B256" s="211"/>
      <c r="C256" s="211"/>
      <c r="D256" s="211"/>
      <c r="E256" s="163" t="s">
        <v>366</v>
      </c>
      <c r="F256" s="263" t="s">
        <v>1326</v>
      </c>
      <c r="G256" s="261">
        <v>0.15</v>
      </c>
      <c r="H256" s="263" t="s">
        <v>1327</v>
      </c>
      <c r="I256" s="263" t="s">
        <v>1328</v>
      </c>
      <c r="J256" s="263" t="s">
        <v>1329</v>
      </c>
      <c r="K256" s="263" t="s">
        <v>1072</v>
      </c>
      <c r="L256" s="263" t="s">
        <v>318</v>
      </c>
      <c r="M256" s="263" t="s">
        <v>319</v>
      </c>
      <c r="N256" s="214">
        <v>39835.597500000003</v>
      </c>
      <c r="O256" s="224"/>
      <c r="P256" s="211"/>
      <c r="Q256" s="208">
        <v>41</v>
      </c>
      <c r="R256" s="208">
        <v>111</v>
      </c>
      <c r="S256" s="189"/>
      <c r="T256" s="189"/>
      <c r="U256" s="198"/>
      <c r="V256" s="198"/>
      <c r="W256" s="198"/>
      <c r="X256" s="198"/>
      <c r="Y256" s="198"/>
      <c r="Z256" s="198"/>
      <c r="AA256" s="198"/>
      <c r="AB256" s="198"/>
      <c r="AC256" s="198"/>
      <c r="AD256" s="198"/>
      <c r="AE256" s="198"/>
      <c r="AF256" s="198"/>
      <c r="AG256" s="198"/>
      <c r="AH256" s="198"/>
      <c r="AI256" s="198"/>
      <c r="AJ256" s="198"/>
      <c r="AK256" s="198"/>
      <c r="AL256" s="198"/>
      <c r="AM256" s="198"/>
      <c r="AN256" s="198"/>
      <c r="AO256" s="198"/>
      <c r="AP256" s="198"/>
      <c r="AQ256" s="198"/>
      <c r="AR256" s="198"/>
      <c r="AS256" s="198"/>
      <c r="AT256" s="198"/>
      <c r="AU256" s="198"/>
      <c r="AV256" s="198"/>
      <c r="AW256" s="198"/>
      <c r="AX256" s="198"/>
      <c r="AY256" s="198"/>
      <c r="AZ256" s="198"/>
      <c r="BA256" s="198"/>
      <c r="BB256" s="198"/>
      <c r="BC256" s="198"/>
      <c r="BD256" s="198"/>
      <c r="BE256" s="198"/>
      <c r="BF256" s="198"/>
    </row>
    <row r="257" spans="1:58" s="199" customFormat="1" ht="28.5" x14ac:dyDescent="0.2">
      <c r="A257" s="184"/>
      <c r="B257" s="211"/>
      <c r="C257" s="211"/>
      <c r="D257" s="211"/>
      <c r="E257" s="163" t="s">
        <v>370</v>
      </c>
      <c r="F257" s="232" t="s">
        <v>1330</v>
      </c>
      <c r="G257" s="264">
        <v>0.15</v>
      </c>
      <c r="H257" s="232" t="s">
        <v>1331</v>
      </c>
      <c r="I257" s="232" t="s">
        <v>1331</v>
      </c>
      <c r="J257" s="232" t="s">
        <v>1332</v>
      </c>
      <c r="K257" s="263" t="s">
        <v>1072</v>
      </c>
      <c r="L257" s="263" t="s">
        <v>401</v>
      </c>
      <c r="M257" s="263" t="s">
        <v>431</v>
      </c>
      <c r="N257" s="214">
        <v>39835.597500000003</v>
      </c>
      <c r="O257" s="224"/>
      <c r="P257" s="211"/>
      <c r="Q257" s="208">
        <v>41</v>
      </c>
      <c r="R257" s="208">
        <v>111</v>
      </c>
      <c r="S257" s="189"/>
      <c r="T257" s="189"/>
      <c r="U257" s="198"/>
      <c r="V257" s="198"/>
      <c r="W257" s="198"/>
      <c r="X257" s="198"/>
      <c r="Y257" s="198"/>
      <c r="Z257" s="198"/>
      <c r="AA257" s="198"/>
      <c r="AB257" s="198"/>
      <c r="AC257" s="198"/>
      <c r="AD257" s="198"/>
      <c r="AE257" s="198"/>
      <c r="AF257" s="198"/>
      <c r="AG257" s="198"/>
      <c r="AH257" s="198"/>
      <c r="AI257" s="198"/>
      <c r="AJ257" s="198"/>
      <c r="AK257" s="198"/>
      <c r="AL257" s="198"/>
      <c r="AM257" s="198"/>
      <c r="AN257" s="198"/>
      <c r="AO257" s="198"/>
      <c r="AP257" s="198"/>
      <c r="AQ257" s="198"/>
      <c r="AR257" s="198"/>
      <c r="AS257" s="198"/>
      <c r="AT257" s="198"/>
      <c r="AU257" s="198"/>
      <c r="AV257" s="198"/>
      <c r="AW257" s="198"/>
      <c r="AX257" s="198"/>
      <c r="AY257" s="198"/>
      <c r="AZ257" s="198"/>
      <c r="BA257" s="198"/>
      <c r="BB257" s="198"/>
      <c r="BC257" s="198"/>
      <c r="BD257" s="198"/>
      <c r="BE257" s="198"/>
      <c r="BF257" s="198"/>
    </row>
    <row r="258" spans="1:58" s="199" customFormat="1" ht="28.5" x14ac:dyDescent="0.2">
      <c r="A258" s="184"/>
      <c r="B258" s="211"/>
      <c r="C258" s="211"/>
      <c r="D258" s="211"/>
      <c r="E258" s="163" t="s">
        <v>377</v>
      </c>
      <c r="F258" s="167" t="s">
        <v>1333</v>
      </c>
      <c r="G258" s="261">
        <v>0.1</v>
      </c>
      <c r="H258" s="263" t="s">
        <v>1334</v>
      </c>
      <c r="I258" s="263" t="s">
        <v>1335</v>
      </c>
      <c r="J258" s="243" t="s">
        <v>1336</v>
      </c>
      <c r="K258" s="263" t="s">
        <v>1072</v>
      </c>
      <c r="L258" s="263" t="s">
        <v>375</v>
      </c>
      <c r="M258" s="263" t="s">
        <v>319</v>
      </c>
      <c r="N258" s="214">
        <v>26557.065000000002</v>
      </c>
      <c r="O258" s="224"/>
      <c r="P258" s="211"/>
      <c r="Q258" s="208">
        <v>41</v>
      </c>
      <c r="R258" s="208">
        <v>111</v>
      </c>
      <c r="S258" s="189"/>
      <c r="T258" s="189"/>
      <c r="U258" s="198"/>
      <c r="V258" s="198"/>
      <c r="W258" s="198"/>
      <c r="X258" s="198"/>
      <c r="Y258" s="198"/>
      <c r="Z258" s="198"/>
      <c r="AA258" s="198"/>
      <c r="AB258" s="198"/>
      <c r="AC258" s="198"/>
      <c r="AD258" s="198"/>
      <c r="AE258" s="198"/>
      <c r="AF258" s="198"/>
      <c r="AG258" s="198"/>
      <c r="AH258" s="198"/>
      <c r="AI258" s="198"/>
      <c r="AJ258" s="198"/>
      <c r="AK258" s="198"/>
      <c r="AL258" s="198"/>
      <c r="AM258" s="198"/>
      <c r="AN258" s="198"/>
      <c r="AO258" s="198"/>
      <c r="AP258" s="198"/>
      <c r="AQ258" s="198"/>
      <c r="AR258" s="198"/>
      <c r="AS258" s="198"/>
      <c r="AT258" s="198"/>
      <c r="AU258" s="198"/>
      <c r="AV258" s="198"/>
      <c r="AW258" s="198"/>
      <c r="AX258" s="198"/>
      <c r="AY258" s="198"/>
      <c r="AZ258" s="198"/>
      <c r="BA258" s="198"/>
      <c r="BB258" s="198"/>
      <c r="BC258" s="198"/>
      <c r="BD258" s="198"/>
      <c r="BE258" s="198"/>
      <c r="BF258" s="198"/>
    </row>
    <row r="259" spans="1:58" s="199" customFormat="1" ht="75" x14ac:dyDescent="0.2">
      <c r="A259" s="184"/>
      <c r="B259" s="212" t="s">
        <v>1088</v>
      </c>
      <c r="C259" s="203" t="s">
        <v>1090</v>
      </c>
      <c r="D259" s="212">
        <v>1</v>
      </c>
      <c r="E259" s="212"/>
      <c r="F259" s="203" t="s">
        <v>1339</v>
      </c>
      <c r="G259" s="212">
        <v>1</v>
      </c>
      <c r="H259" s="212" t="s">
        <v>1340</v>
      </c>
      <c r="I259" s="212" t="s">
        <v>1341</v>
      </c>
      <c r="J259" s="212" t="s">
        <v>1374</v>
      </c>
      <c r="K259" s="212" t="s">
        <v>1094</v>
      </c>
      <c r="L259" s="212" t="s">
        <v>318</v>
      </c>
      <c r="M259" s="212" t="s">
        <v>319</v>
      </c>
      <c r="N259" s="213">
        <v>597533.96249999991</v>
      </c>
      <c r="O259" s="212"/>
      <c r="P259" s="212"/>
      <c r="Q259" s="203">
        <v>41</v>
      </c>
      <c r="R259" s="203">
        <v>111</v>
      </c>
      <c r="S259" s="189"/>
      <c r="T259" s="189"/>
      <c r="U259" s="198"/>
      <c r="V259" s="198"/>
      <c r="W259" s="198"/>
      <c r="X259" s="198"/>
      <c r="Y259" s="198"/>
      <c r="Z259" s="198"/>
      <c r="AA259" s="198"/>
      <c r="AB259" s="198"/>
      <c r="AC259" s="198"/>
      <c r="AD259" s="198"/>
      <c r="AE259" s="198"/>
      <c r="AF259" s="198"/>
      <c r="AG259" s="198"/>
      <c r="AH259" s="198"/>
      <c r="AI259" s="198"/>
      <c r="AJ259" s="198"/>
      <c r="AK259" s="198"/>
      <c r="AL259" s="198"/>
      <c r="AM259" s="198"/>
      <c r="AN259" s="198"/>
      <c r="AO259" s="198"/>
      <c r="AP259" s="198"/>
      <c r="AQ259" s="198"/>
      <c r="AR259" s="198"/>
      <c r="AS259" s="198"/>
      <c r="AT259" s="198"/>
      <c r="AU259" s="198"/>
      <c r="AV259" s="198"/>
      <c r="AW259" s="198"/>
      <c r="AX259" s="198"/>
      <c r="AY259" s="198"/>
      <c r="AZ259" s="198"/>
      <c r="BA259" s="198"/>
      <c r="BB259" s="198"/>
      <c r="BC259" s="198"/>
      <c r="BD259" s="198"/>
      <c r="BE259" s="198"/>
      <c r="BF259" s="198"/>
    </row>
    <row r="260" spans="1:58" s="199" customFormat="1" ht="71.25" x14ac:dyDescent="0.2">
      <c r="A260" s="184"/>
      <c r="B260" s="211"/>
      <c r="C260" s="211"/>
      <c r="D260" s="211"/>
      <c r="E260" s="153" t="s">
        <v>326</v>
      </c>
      <c r="F260" s="206" t="s">
        <v>1342</v>
      </c>
      <c r="G260" s="161">
        <v>0.15</v>
      </c>
      <c r="H260" s="206" t="s">
        <v>1343</v>
      </c>
      <c r="I260" s="206" t="s">
        <v>1344</v>
      </c>
      <c r="J260" s="206" t="s">
        <v>1345</v>
      </c>
      <c r="K260" s="103" t="s">
        <v>1094</v>
      </c>
      <c r="L260" s="103" t="s">
        <v>358</v>
      </c>
      <c r="M260" s="103" t="s">
        <v>375</v>
      </c>
      <c r="N260" s="214">
        <v>89630.094374999986</v>
      </c>
      <c r="O260" s="224"/>
      <c r="P260" s="211"/>
      <c r="Q260" s="208">
        <v>41</v>
      </c>
      <c r="R260" s="208">
        <v>111</v>
      </c>
      <c r="S260" s="189"/>
      <c r="T260" s="189"/>
      <c r="U260" s="198"/>
      <c r="V260" s="198"/>
      <c r="W260" s="198"/>
      <c r="X260" s="198"/>
      <c r="Y260" s="198"/>
      <c r="Z260" s="198"/>
      <c r="AA260" s="198"/>
      <c r="AB260" s="198"/>
      <c r="AC260" s="198"/>
      <c r="AD260" s="198"/>
      <c r="AE260" s="198"/>
      <c r="AF260" s="198"/>
      <c r="AG260" s="198"/>
      <c r="AH260" s="198"/>
      <c r="AI260" s="198"/>
      <c r="AJ260" s="198"/>
      <c r="AK260" s="198"/>
      <c r="AL260" s="198"/>
      <c r="AM260" s="198"/>
      <c r="AN260" s="198"/>
      <c r="AO260" s="198"/>
      <c r="AP260" s="198"/>
      <c r="AQ260" s="198"/>
      <c r="AR260" s="198"/>
      <c r="AS260" s="198"/>
      <c r="AT260" s="198"/>
      <c r="AU260" s="198"/>
      <c r="AV260" s="198"/>
      <c r="AW260" s="198"/>
      <c r="AX260" s="198"/>
      <c r="AY260" s="198"/>
      <c r="AZ260" s="198"/>
      <c r="BA260" s="198"/>
      <c r="BB260" s="198"/>
      <c r="BC260" s="198"/>
      <c r="BD260" s="198"/>
      <c r="BE260" s="198"/>
      <c r="BF260" s="198"/>
    </row>
    <row r="261" spans="1:58" s="199" customFormat="1" ht="85.5" x14ac:dyDescent="0.2">
      <c r="A261" s="184"/>
      <c r="B261" s="211"/>
      <c r="C261" s="211"/>
      <c r="D261" s="211"/>
      <c r="E261" s="153" t="s">
        <v>353</v>
      </c>
      <c r="F261" s="206" t="s">
        <v>1346</v>
      </c>
      <c r="G261" s="161">
        <v>0.15</v>
      </c>
      <c r="H261" s="206" t="s">
        <v>1347</v>
      </c>
      <c r="I261" s="206" t="s">
        <v>1348</v>
      </c>
      <c r="J261" s="206" t="s">
        <v>1349</v>
      </c>
      <c r="K261" s="103" t="s">
        <v>1094</v>
      </c>
      <c r="L261" s="103" t="s">
        <v>358</v>
      </c>
      <c r="M261" s="103" t="s">
        <v>375</v>
      </c>
      <c r="N261" s="214">
        <v>89630.094374999986</v>
      </c>
      <c r="O261" s="224"/>
      <c r="P261" s="211"/>
      <c r="Q261" s="208">
        <v>41</v>
      </c>
      <c r="R261" s="208">
        <v>111</v>
      </c>
      <c r="S261" s="189"/>
      <c r="T261" s="189"/>
      <c r="U261" s="198"/>
      <c r="V261" s="198"/>
      <c r="W261" s="198"/>
      <c r="X261" s="198"/>
      <c r="Y261" s="198"/>
      <c r="Z261" s="198"/>
      <c r="AA261" s="198"/>
      <c r="AB261" s="198"/>
      <c r="AC261" s="198"/>
      <c r="AD261" s="198"/>
      <c r="AE261" s="198"/>
      <c r="AF261" s="198"/>
      <c r="AG261" s="198"/>
      <c r="AH261" s="198"/>
      <c r="AI261" s="198"/>
      <c r="AJ261" s="198"/>
      <c r="AK261" s="198"/>
      <c r="AL261" s="198"/>
      <c r="AM261" s="198"/>
      <c r="AN261" s="198"/>
      <c r="AO261" s="198"/>
      <c r="AP261" s="198"/>
      <c r="AQ261" s="198"/>
      <c r="AR261" s="198"/>
      <c r="AS261" s="198"/>
      <c r="AT261" s="198"/>
      <c r="AU261" s="198"/>
      <c r="AV261" s="198"/>
      <c r="AW261" s="198"/>
      <c r="AX261" s="198"/>
      <c r="AY261" s="198"/>
      <c r="AZ261" s="198"/>
      <c r="BA261" s="198"/>
      <c r="BB261" s="198"/>
      <c r="BC261" s="198"/>
      <c r="BD261" s="198"/>
      <c r="BE261" s="198"/>
      <c r="BF261" s="198"/>
    </row>
    <row r="262" spans="1:58" s="199" customFormat="1" ht="85.5" x14ac:dyDescent="0.2">
      <c r="A262" s="184"/>
      <c r="B262" s="211"/>
      <c r="C262" s="211"/>
      <c r="D262" s="211"/>
      <c r="E262" s="153" t="s">
        <v>360</v>
      </c>
      <c r="F262" s="206" t="s">
        <v>1350</v>
      </c>
      <c r="G262" s="161">
        <v>0.1</v>
      </c>
      <c r="H262" s="206" t="s">
        <v>1351</v>
      </c>
      <c r="I262" s="206" t="s">
        <v>1352</v>
      </c>
      <c r="J262" s="206" t="s">
        <v>1353</v>
      </c>
      <c r="K262" s="103" t="s">
        <v>1094</v>
      </c>
      <c r="L262" s="103" t="s">
        <v>352</v>
      </c>
      <c r="M262" s="103" t="s">
        <v>375</v>
      </c>
      <c r="N262" s="214">
        <v>59753.396249999991</v>
      </c>
      <c r="O262" s="224"/>
      <c r="P262" s="211"/>
      <c r="Q262" s="208">
        <v>41</v>
      </c>
      <c r="R262" s="208">
        <v>111</v>
      </c>
      <c r="S262" s="189"/>
      <c r="T262" s="189"/>
      <c r="U262" s="198"/>
      <c r="V262" s="198"/>
      <c r="W262" s="198"/>
      <c r="X262" s="198"/>
      <c r="Y262" s="198"/>
      <c r="Z262" s="198"/>
      <c r="AA262" s="198"/>
      <c r="AB262" s="198"/>
      <c r="AC262" s="198"/>
      <c r="AD262" s="198"/>
      <c r="AE262" s="198"/>
      <c r="AF262" s="198"/>
      <c r="AG262" s="198"/>
      <c r="AH262" s="198"/>
      <c r="AI262" s="198"/>
      <c r="AJ262" s="198"/>
      <c r="AK262" s="198"/>
      <c r="AL262" s="198"/>
      <c r="AM262" s="198"/>
      <c r="AN262" s="198"/>
      <c r="AO262" s="198"/>
      <c r="AP262" s="198"/>
      <c r="AQ262" s="198"/>
      <c r="AR262" s="198"/>
      <c r="AS262" s="198"/>
      <c r="AT262" s="198"/>
      <c r="AU262" s="198"/>
      <c r="AV262" s="198"/>
      <c r="AW262" s="198"/>
      <c r="AX262" s="198"/>
      <c r="AY262" s="198"/>
      <c r="AZ262" s="198"/>
      <c r="BA262" s="198"/>
      <c r="BB262" s="198"/>
      <c r="BC262" s="198"/>
      <c r="BD262" s="198"/>
      <c r="BE262" s="198"/>
      <c r="BF262" s="198"/>
    </row>
    <row r="263" spans="1:58" s="199" customFormat="1" ht="85.5" x14ac:dyDescent="0.2">
      <c r="A263" s="184"/>
      <c r="B263" s="211"/>
      <c r="C263" s="211"/>
      <c r="D263" s="211"/>
      <c r="E263" s="236" t="s">
        <v>366</v>
      </c>
      <c r="F263" s="103" t="s">
        <v>1354</v>
      </c>
      <c r="G263" s="216">
        <v>0.2</v>
      </c>
      <c r="H263" s="103" t="s">
        <v>1355</v>
      </c>
      <c r="I263" s="103" t="s">
        <v>1356</v>
      </c>
      <c r="J263" s="103" t="s">
        <v>1357</v>
      </c>
      <c r="K263" s="103" t="s">
        <v>1094</v>
      </c>
      <c r="L263" s="103" t="s">
        <v>358</v>
      </c>
      <c r="M263" s="103" t="s">
        <v>359</v>
      </c>
      <c r="N263" s="214">
        <v>119506.79249999998</v>
      </c>
      <c r="O263" s="224"/>
      <c r="P263" s="211"/>
      <c r="Q263" s="208">
        <v>41</v>
      </c>
      <c r="R263" s="208">
        <v>111</v>
      </c>
      <c r="S263" s="189"/>
      <c r="T263" s="189"/>
      <c r="U263" s="198"/>
      <c r="V263" s="198"/>
      <c r="W263" s="198"/>
      <c r="X263" s="198"/>
      <c r="Y263" s="198"/>
      <c r="Z263" s="198"/>
      <c r="AA263" s="198"/>
      <c r="AB263" s="198"/>
      <c r="AC263" s="198"/>
      <c r="AD263" s="198"/>
      <c r="AE263" s="198"/>
      <c r="AF263" s="198"/>
      <c r="AG263" s="198"/>
      <c r="AH263" s="198"/>
      <c r="AI263" s="198"/>
      <c r="AJ263" s="198"/>
      <c r="AK263" s="198"/>
      <c r="AL263" s="198"/>
      <c r="AM263" s="198"/>
      <c r="AN263" s="198"/>
      <c r="AO263" s="198"/>
      <c r="AP263" s="198"/>
      <c r="AQ263" s="198"/>
      <c r="AR263" s="198"/>
      <c r="AS263" s="198"/>
      <c r="AT263" s="198"/>
      <c r="AU263" s="198"/>
      <c r="AV263" s="198"/>
      <c r="AW263" s="198"/>
      <c r="AX263" s="198"/>
      <c r="AY263" s="198"/>
      <c r="AZ263" s="198"/>
      <c r="BA263" s="198"/>
      <c r="BB263" s="198"/>
      <c r="BC263" s="198"/>
      <c r="BD263" s="198"/>
      <c r="BE263" s="198"/>
      <c r="BF263" s="198"/>
    </row>
    <row r="264" spans="1:58" s="199" customFormat="1" ht="99.75" x14ac:dyDescent="0.2">
      <c r="A264" s="184"/>
      <c r="B264" s="211"/>
      <c r="C264" s="211"/>
      <c r="D264" s="211"/>
      <c r="E264" s="153" t="s">
        <v>370</v>
      </c>
      <c r="F264" s="206" t="s">
        <v>1358</v>
      </c>
      <c r="G264" s="161">
        <v>0.1</v>
      </c>
      <c r="H264" s="206" t="s">
        <v>1359</v>
      </c>
      <c r="I264" s="206" t="s">
        <v>1360</v>
      </c>
      <c r="J264" s="206" t="s">
        <v>1361</v>
      </c>
      <c r="K264" s="103" t="s">
        <v>1094</v>
      </c>
      <c r="L264" s="103" t="s">
        <v>375</v>
      </c>
      <c r="M264" s="103" t="s">
        <v>365</v>
      </c>
      <c r="N264" s="214">
        <v>59753.396249999991</v>
      </c>
      <c r="O264" s="224"/>
      <c r="P264" s="211"/>
      <c r="Q264" s="208">
        <v>41</v>
      </c>
      <c r="R264" s="208">
        <v>111</v>
      </c>
      <c r="S264" s="189"/>
      <c r="T264" s="189"/>
      <c r="U264" s="198"/>
      <c r="V264" s="198"/>
      <c r="W264" s="198"/>
      <c r="X264" s="198"/>
      <c r="Y264" s="198"/>
      <c r="Z264" s="198"/>
      <c r="AA264" s="198"/>
      <c r="AB264" s="198"/>
      <c r="AC264" s="198"/>
      <c r="AD264" s="198"/>
      <c r="AE264" s="198"/>
      <c r="AF264" s="198"/>
      <c r="AG264" s="198"/>
      <c r="AH264" s="198"/>
      <c r="AI264" s="198"/>
      <c r="AJ264" s="198"/>
      <c r="AK264" s="198"/>
      <c r="AL264" s="198"/>
      <c r="AM264" s="198"/>
      <c r="AN264" s="198"/>
      <c r="AO264" s="198"/>
      <c r="AP264" s="198"/>
      <c r="AQ264" s="198"/>
      <c r="AR264" s="198"/>
      <c r="AS264" s="198"/>
      <c r="AT264" s="198"/>
      <c r="AU264" s="198"/>
      <c r="AV264" s="198"/>
      <c r="AW264" s="198"/>
      <c r="AX264" s="198"/>
      <c r="AY264" s="198"/>
      <c r="AZ264" s="198"/>
      <c r="BA264" s="198"/>
      <c r="BB264" s="198"/>
      <c r="BC264" s="198"/>
      <c r="BD264" s="198"/>
      <c r="BE264" s="198"/>
      <c r="BF264" s="198"/>
    </row>
    <row r="265" spans="1:58" s="199" customFormat="1" ht="99.75" x14ac:dyDescent="0.2">
      <c r="A265" s="184"/>
      <c r="B265" s="211"/>
      <c r="C265" s="211"/>
      <c r="D265" s="211"/>
      <c r="E265" s="153" t="s">
        <v>377</v>
      </c>
      <c r="F265" s="206" t="s">
        <v>1362</v>
      </c>
      <c r="G265" s="161">
        <v>0.1</v>
      </c>
      <c r="H265" s="206" t="s">
        <v>1363</v>
      </c>
      <c r="I265" s="206" t="s">
        <v>1364</v>
      </c>
      <c r="J265" s="206" t="s">
        <v>1365</v>
      </c>
      <c r="K265" s="103" t="s">
        <v>1094</v>
      </c>
      <c r="L265" s="103" t="s">
        <v>401</v>
      </c>
      <c r="M265" s="103" t="s">
        <v>405</v>
      </c>
      <c r="N265" s="214">
        <v>59753.396249999991</v>
      </c>
      <c r="O265" s="224"/>
      <c r="P265" s="211"/>
      <c r="Q265" s="208">
        <v>41</v>
      </c>
      <c r="R265" s="208">
        <v>111</v>
      </c>
      <c r="S265" s="189"/>
      <c r="T265" s="189"/>
      <c r="U265" s="198"/>
      <c r="V265" s="198"/>
      <c r="W265" s="198"/>
      <c r="X265" s="198"/>
      <c r="Y265" s="198"/>
      <c r="Z265" s="198"/>
      <c r="AA265" s="198"/>
      <c r="AB265" s="198"/>
      <c r="AC265" s="198"/>
      <c r="AD265" s="198"/>
      <c r="AE265" s="198"/>
      <c r="AF265" s="198"/>
      <c r="AG265" s="198"/>
      <c r="AH265" s="198"/>
      <c r="AI265" s="198"/>
      <c r="AJ265" s="198"/>
      <c r="AK265" s="198"/>
      <c r="AL265" s="198"/>
      <c r="AM265" s="198"/>
      <c r="AN265" s="198"/>
      <c r="AO265" s="198"/>
      <c r="AP265" s="198"/>
      <c r="AQ265" s="198"/>
      <c r="AR265" s="198"/>
      <c r="AS265" s="198"/>
      <c r="AT265" s="198"/>
      <c r="AU265" s="198"/>
      <c r="AV265" s="198"/>
      <c r="AW265" s="198"/>
      <c r="AX265" s="198"/>
      <c r="AY265" s="198"/>
      <c r="AZ265" s="198"/>
      <c r="BA265" s="198"/>
      <c r="BB265" s="198"/>
      <c r="BC265" s="198"/>
      <c r="BD265" s="198"/>
      <c r="BE265" s="198"/>
      <c r="BF265" s="198"/>
    </row>
    <row r="266" spans="1:58" s="199" customFormat="1" ht="99.75" x14ac:dyDescent="0.2">
      <c r="A266" s="184"/>
      <c r="B266" s="211"/>
      <c r="C266" s="211"/>
      <c r="D266" s="211"/>
      <c r="E266" s="236" t="s">
        <v>383</v>
      </c>
      <c r="F266" s="103" t="s">
        <v>1366</v>
      </c>
      <c r="G266" s="162">
        <v>0.1</v>
      </c>
      <c r="H266" s="103" t="s">
        <v>1367</v>
      </c>
      <c r="I266" s="103" t="s">
        <v>1368</v>
      </c>
      <c r="J266" s="103" t="s">
        <v>1369</v>
      </c>
      <c r="K266" s="103" t="s">
        <v>1094</v>
      </c>
      <c r="L266" s="103" t="s">
        <v>359</v>
      </c>
      <c r="M266" s="103" t="s">
        <v>365</v>
      </c>
      <c r="N266" s="214">
        <v>59753.396249999991</v>
      </c>
      <c r="O266" s="224"/>
      <c r="P266" s="211"/>
      <c r="Q266" s="208">
        <v>41</v>
      </c>
      <c r="R266" s="208">
        <v>111</v>
      </c>
      <c r="S266" s="189"/>
      <c r="T266" s="189"/>
      <c r="U266" s="198"/>
      <c r="V266" s="198"/>
      <c r="W266" s="198"/>
      <c r="X266" s="198"/>
      <c r="Y266" s="198"/>
      <c r="Z266" s="198"/>
      <c r="AA266" s="198"/>
      <c r="AB266" s="198"/>
      <c r="AC266" s="198"/>
      <c r="AD266" s="198"/>
      <c r="AE266" s="198"/>
      <c r="AF266" s="198"/>
      <c r="AG266" s="198"/>
      <c r="AH266" s="198"/>
      <c r="AI266" s="198"/>
      <c r="AJ266" s="198"/>
      <c r="AK266" s="198"/>
      <c r="AL266" s="198"/>
      <c r="AM266" s="198"/>
      <c r="AN266" s="198"/>
      <c r="AO266" s="198"/>
      <c r="AP266" s="198"/>
      <c r="AQ266" s="198"/>
      <c r="AR266" s="198"/>
      <c r="AS266" s="198"/>
      <c r="AT266" s="198"/>
      <c r="AU266" s="198"/>
      <c r="AV266" s="198"/>
      <c r="AW266" s="198"/>
      <c r="AX266" s="198"/>
      <c r="AY266" s="198"/>
      <c r="AZ266" s="198"/>
      <c r="BA266" s="198"/>
      <c r="BB266" s="198"/>
      <c r="BC266" s="198"/>
      <c r="BD266" s="198"/>
      <c r="BE266" s="198"/>
      <c r="BF266" s="198"/>
    </row>
    <row r="267" spans="1:58" s="199" customFormat="1" ht="85.5" x14ac:dyDescent="0.2">
      <c r="A267" s="184"/>
      <c r="B267" s="211"/>
      <c r="C267" s="211"/>
      <c r="D267" s="211"/>
      <c r="E267" s="153" t="s">
        <v>768</v>
      </c>
      <c r="F267" s="206" t="s">
        <v>1370</v>
      </c>
      <c r="G267" s="161">
        <v>0.1</v>
      </c>
      <c r="H267" s="206" t="s">
        <v>1371</v>
      </c>
      <c r="I267" s="206" t="s">
        <v>1372</v>
      </c>
      <c r="J267" s="206" t="s">
        <v>1373</v>
      </c>
      <c r="K267" s="103" t="s">
        <v>1094</v>
      </c>
      <c r="L267" s="103" t="s">
        <v>352</v>
      </c>
      <c r="M267" s="103" t="s">
        <v>375</v>
      </c>
      <c r="N267" s="214">
        <v>59753.396249999991</v>
      </c>
      <c r="O267" s="224"/>
      <c r="P267" s="211"/>
      <c r="Q267" s="208">
        <v>41</v>
      </c>
      <c r="R267" s="208">
        <v>111</v>
      </c>
      <c r="S267" s="189"/>
      <c r="T267" s="189"/>
      <c r="U267" s="198"/>
      <c r="V267" s="198"/>
      <c r="W267" s="198"/>
      <c r="X267" s="198"/>
      <c r="Y267" s="198"/>
      <c r="Z267" s="198"/>
      <c r="AA267" s="198"/>
      <c r="AB267" s="198"/>
      <c r="AC267" s="198"/>
      <c r="AD267" s="198"/>
      <c r="AE267" s="198"/>
      <c r="AF267" s="198"/>
      <c r="AG267" s="198"/>
      <c r="AH267" s="198"/>
      <c r="AI267" s="198"/>
      <c r="AJ267" s="198"/>
      <c r="AK267" s="198"/>
      <c r="AL267" s="198"/>
      <c r="AM267" s="198"/>
      <c r="AN267" s="198"/>
      <c r="AO267" s="198"/>
      <c r="AP267" s="198"/>
      <c r="AQ267" s="198"/>
      <c r="AR267" s="198"/>
      <c r="AS267" s="198"/>
      <c r="AT267" s="198"/>
      <c r="AU267" s="198"/>
      <c r="AV267" s="198"/>
      <c r="AW267" s="198"/>
      <c r="AX267" s="198"/>
      <c r="AY267" s="198"/>
      <c r="AZ267" s="198"/>
      <c r="BA267" s="198"/>
      <c r="BB267" s="198"/>
      <c r="BC267" s="198"/>
      <c r="BD267" s="198"/>
      <c r="BE267" s="198"/>
      <c r="BF267" s="198"/>
    </row>
    <row r="268" spans="1:58" s="199" customFormat="1" ht="75" x14ac:dyDescent="0.2">
      <c r="A268" s="184"/>
      <c r="B268" s="212" t="s">
        <v>1088</v>
      </c>
      <c r="C268" s="203" t="s">
        <v>1095</v>
      </c>
      <c r="D268" s="212">
        <v>2</v>
      </c>
      <c r="E268" s="203"/>
      <c r="F268" s="203" t="s">
        <v>1375</v>
      </c>
      <c r="G268" s="203">
        <v>1</v>
      </c>
      <c r="H268" s="203" t="s">
        <v>1097</v>
      </c>
      <c r="I268" s="203" t="s">
        <v>1376</v>
      </c>
      <c r="J268" s="203" t="s">
        <v>1100</v>
      </c>
      <c r="K268" s="203" t="s">
        <v>1094</v>
      </c>
      <c r="L268" s="203" t="s">
        <v>318</v>
      </c>
      <c r="M268" s="203" t="s">
        <v>319</v>
      </c>
      <c r="N268" s="213">
        <v>199177.98749999999</v>
      </c>
      <c r="O268" s="212"/>
      <c r="P268" s="212"/>
      <c r="Q268" s="203">
        <v>41</v>
      </c>
      <c r="R268" s="203">
        <v>111</v>
      </c>
      <c r="S268" s="189"/>
      <c r="T268" s="189"/>
      <c r="U268" s="198"/>
      <c r="V268" s="198"/>
      <c r="W268" s="198"/>
      <c r="X268" s="198"/>
      <c r="Y268" s="198"/>
      <c r="Z268" s="198"/>
      <c r="AA268" s="198"/>
      <c r="AB268" s="198"/>
      <c r="AC268" s="198"/>
      <c r="AD268" s="198"/>
      <c r="AE268" s="198"/>
      <c r="AF268" s="198"/>
      <c r="AG268" s="198"/>
      <c r="AH268" s="198"/>
      <c r="AI268" s="198"/>
      <c r="AJ268" s="198"/>
      <c r="AK268" s="198"/>
      <c r="AL268" s="198"/>
      <c r="AM268" s="198"/>
      <c r="AN268" s="198"/>
      <c r="AO268" s="198"/>
      <c r="AP268" s="198"/>
      <c r="AQ268" s="198"/>
      <c r="AR268" s="198"/>
      <c r="AS268" s="198"/>
      <c r="AT268" s="198"/>
      <c r="AU268" s="198"/>
      <c r="AV268" s="198"/>
      <c r="AW268" s="198"/>
      <c r="AX268" s="198"/>
      <c r="AY268" s="198"/>
      <c r="AZ268" s="198"/>
      <c r="BA268" s="198"/>
      <c r="BB268" s="198"/>
      <c r="BC268" s="198"/>
      <c r="BD268" s="198"/>
      <c r="BE268" s="198"/>
      <c r="BF268" s="198"/>
    </row>
    <row r="269" spans="1:58" s="199" customFormat="1" ht="57" x14ac:dyDescent="0.2">
      <c r="A269" s="184"/>
      <c r="B269" s="211"/>
      <c r="C269" s="211"/>
      <c r="D269" s="211"/>
      <c r="E269" s="206" t="s">
        <v>326</v>
      </c>
      <c r="F269" s="206" t="s">
        <v>1377</v>
      </c>
      <c r="G269" s="237">
        <v>0.3</v>
      </c>
      <c r="H269" s="206" t="s">
        <v>1378</v>
      </c>
      <c r="I269" s="206" t="s">
        <v>1379</v>
      </c>
      <c r="J269" s="206" t="s">
        <v>1380</v>
      </c>
      <c r="K269" s="103" t="s">
        <v>1094</v>
      </c>
      <c r="L269" s="103" t="s">
        <v>358</v>
      </c>
      <c r="M269" s="103" t="s">
        <v>359</v>
      </c>
      <c r="N269" s="214">
        <f>N268*G269</f>
        <v>59753.396249999991</v>
      </c>
      <c r="O269" s="211"/>
      <c r="P269" s="211"/>
      <c r="Q269" s="208">
        <v>41</v>
      </c>
      <c r="R269" s="208">
        <v>111</v>
      </c>
      <c r="S269" s="189"/>
      <c r="T269" s="189"/>
      <c r="U269" s="198"/>
      <c r="V269" s="198"/>
      <c r="W269" s="198"/>
      <c r="X269" s="198"/>
      <c r="Y269" s="198"/>
      <c r="Z269" s="198"/>
      <c r="AA269" s="198"/>
      <c r="AB269" s="198"/>
      <c r="AC269" s="198"/>
      <c r="AD269" s="198"/>
      <c r="AE269" s="198"/>
      <c r="AF269" s="198"/>
      <c r="AG269" s="198"/>
      <c r="AH269" s="198"/>
      <c r="AI269" s="198"/>
      <c r="AJ269" s="198"/>
      <c r="AK269" s="198"/>
      <c r="AL269" s="198"/>
      <c r="AM269" s="198"/>
      <c r="AN269" s="198"/>
      <c r="AO269" s="198"/>
      <c r="AP269" s="198"/>
      <c r="AQ269" s="198"/>
      <c r="AR269" s="198"/>
      <c r="AS269" s="198"/>
      <c r="AT269" s="198"/>
      <c r="AU269" s="198"/>
      <c r="AV269" s="198"/>
      <c r="AW269" s="198"/>
      <c r="AX269" s="198"/>
      <c r="AY269" s="198"/>
      <c r="AZ269" s="198"/>
      <c r="BA269" s="198"/>
      <c r="BB269" s="198"/>
      <c r="BC269" s="198"/>
      <c r="BD269" s="198"/>
      <c r="BE269" s="198"/>
      <c r="BF269" s="198"/>
    </row>
    <row r="270" spans="1:58" s="199" customFormat="1" ht="28.5" x14ac:dyDescent="0.2">
      <c r="A270" s="184"/>
      <c r="B270" s="211"/>
      <c r="C270" s="211"/>
      <c r="D270" s="211"/>
      <c r="E270" s="206" t="s">
        <v>353</v>
      </c>
      <c r="F270" s="206" t="s">
        <v>1381</v>
      </c>
      <c r="G270" s="237">
        <v>0.3</v>
      </c>
      <c r="H270" s="206" t="s">
        <v>1382</v>
      </c>
      <c r="I270" s="206" t="s">
        <v>1383</v>
      </c>
      <c r="J270" s="206" t="s">
        <v>1384</v>
      </c>
      <c r="K270" s="103" t="s">
        <v>1094</v>
      </c>
      <c r="L270" s="103" t="s">
        <v>375</v>
      </c>
      <c r="M270" s="103" t="s">
        <v>365</v>
      </c>
      <c r="N270" s="214">
        <f>N268*G270</f>
        <v>59753.396249999991</v>
      </c>
      <c r="O270" s="211"/>
      <c r="P270" s="211"/>
      <c r="Q270" s="208">
        <v>41</v>
      </c>
      <c r="R270" s="208">
        <v>111</v>
      </c>
      <c r="S270" s="189"/>
      <c r="T270" s="189"/>
      <c r="U270" s="198"/>
      <c r="V270" s="198"/>
      <c r="W270" s="198"/>
      <c r="X270" s="198"/>
      <c r="Y270" s="198"/>
      <c r="Z270" s="198"/>
      <c r="AA270" s="198"/>
      <c r="AB270" s="198"/>
      <c r="AC270" s="198"/>
      <c r="AD270" s="198"/>
      <c r="AE270" s="198"/>
      <c r="AF270" s="198"/>
      <c r="AG270" s="198"/>
      <c r="AH270" s="198"/>
      <c r="AI270" s="198"/>
      <c r="AJ270" s="198"/>
      <c r="AK270" s="198"/>
      <c r="AL270" s="198"/>
      <c r="AM270" s="198"/>
      <c r="AN270" s="198"/>
      <c r="AO270" s="198"/>
      <c r="AP270" s="198"/>
      <c r="AQ270" s="198"/>
      <c r="AR270" s="198"/>
      <c r="AS270" s="198"/>
      <c r="AT270" s="198"/>
      <c r="AU270" s="198"/>
      <c r="AV270" s="198"/>
      <c r="AW270" s="198"/>
      <c r="AX270" s="198"/>
      <c r="AY270" s="198"/>
      <c r="AZ270" s="198"/>
      <c r="BA270" s="198"/>
      <c r="BB270" s="198"/>
      <c r="BC270" s="198"/>
      <c r="BD270" s="198"/>
      <c r="BE270" s="198"/>
      <c r="BF270" s="198"/>
    </row>
    <row r="271" spans="1:58" s="199" customFormat="1" ht="28.5" x14ac:dyDescent="0.2">
      <c r="A271" s="184"/>
      <c r="B271" s="211"/>
      <c r="C271" s="211"/>
      <c r="D271" s="211"/>
      <c r="E271" s="206" t="s">
        <v>360</v>
      </c>
      <c r="F271" s="206" t="s">
        <v>1385</v>
      </c>
      <c r="G271" s="237">
        <v>0.4</v>
      </c>
      <c r="H271" s="206" t="s">
        <v>1386</v>
      </c>
      <c r="I271" s="206" t="s">
        <v>1387</v>
      </c>
      <c r="J271" s="206" t="s">
        <v>1388</v>
      </c>
      <c r="K271" s="103" t="s">
        <v>1094</v>
      </c>
      <c r="L271" s="103" t="s">
        <v>401</v>
      </c>
      <c r="M271" s="103" t="s">
        <v>431</v>
      </c>
      <c r="N271" s="214">
        <f>N268*G271</f>
        <v>79671.195000000007</v>
      </c>
      <c r="O271" s="211"/>
      <c r="P271" s="211"/>
      <c r="Q271" s="208">
        <v>41</v>
      </c>
      <c r="R271" s="208">
        <v>111</v>
      </c>
      <c r="S271" s="189"/>
      <c r="T271" s="189"/>
      <c r="U271" s="198"/>
      <c r="V271" s="198"/>
      <c r="W271" s="198"/>
      <c r="X271" s="198"/>
      <c r="Y271" s="198"/>
      <c r="Z271" s="198"/>
      <c r="AA271" s="198"/>
      <c r="AB271" s="198"/>
      <c r="AC271" s="198"/>
      <c r="AD271" s="198"/>
      <c r="AE271" s="198"/>
      <c r="AF271" s="198"/>
      <c r="AG271" s="198"/>
      <c r="AH271" s="198"/>
      <c r="AI271" s="198"/>
      <c r="AJ271" s="198"/>
      <c r="AK271" s="198"/>
      <c r="AL271" s="198"/>
      <c r="AM271" s="198"/>
      <c r="AN271" s="198"/>
      <c r="AO271" s="198"/>
      <c r="AP271" s="198"/>
      <c r="AQ271" s="198"/>
      <c r="AR271" s="198"/>
      <c r="AS271" s="198"/>
      <c r="AT271" s="198"/>
      <c r="AU271" s="198"/>
      <c r="AV271" s="198"/>
      <c r="AW271" s="198"/>
      <c r="AX271" s="198"/>
      <c r="AY271" s="198"/>
      <c r="AZ271" s="198"/>
      <c r="BA271" s="198"/>
      <c r="BB271" s="198"/>
      <c r="BC271" s="198"/>
      <c r="BD271" s="198"/>
      <c r="BE271" s="198"/>
      <c r="BF271" s="198"/>
    </row>
    <row r="272" spans="1:58" s="199" customFormat="1" ht="75" x14ac:dyDescent="0.2">
      <c r="A272" s="184"/>
      <c r="B272" s="212" t="s">
        <v>1088</v>
      </c>
      <c r="C272" s="203" t="s">
        <v>1101</v>
      </c>
      <c r="D272" s="212">
        <v>3</v>
      </c>
      <c r="E272" s="203"/>
      <c r="F272" s="203" t="s">
        <v>1102</v>
      </c>
      <c r="G272" s="203">
        <v>1</v>
      </c>
      <c r="H272" s="203" t="s">
        <v>1389</v>
      </c>
      <c r="I272" s="203" t="s">
        <v>1397</v>
      </c>
      <c r="J272" s="203" t="s">
        <v>1390</v>
      </c>
      <c r="K272" s="203" t="s">
        <v>1094</v>
      </c>
      <c r="L272" s="203" t="s">
        <v>318</v>
      </c>
      <c r="M272" s="203" t="s">
        <v>319</v>
      </c>
      <c r="N272" s="205">
        <v>199177.98749999999</v>
      </c>
      <c r="O272" s="212"/>
      <c r="P272" s="212"/>
      <c r="Q272" s="203">
        <v>41</v>
      </c>
      <c r="R272" s="203">
        <v>111</v>
      </c>
      <c r="S272" s="189"/>
      <c r="T272" s="189"/>
      <c r="U272" s="198"/>
      <c r="V272" s="198"/>
      <c r="W272" s="198"/>
      <c r="X272" s="198"/>
      <c r="Y272" s="198"/>
      <c r="Z272" s="198"/>
      <c r="AA272" s="198"/>
      <c r="AB272" s="198"/>
      <c r="AC272" s="198"/>
      <c r="AD272" s="198"/>
      <c r="AE272" s="198"/>
      <c r="AF272" s="198"/>
      <c r="AG272" s="198"/>
      <c r="AH272" s="198"/>
      <c r="AI272" s="198"/>
      <c r="AJ272" s="198"/>
      <c r="AK272" s="198"/>
      <c r="AL272" s="198"/>
      <c r="AM272" s="198"/>
      <c r="AN272" s="198"/>
      <c r="AO272" s="198"/>
      <c r="AP272" s="198"/>
      <c r="AQ272" s="198"/>
      <c r="AR272" s="198"/>
      <c r="AS272" s="198"/>
      <c r="AT272" s="198"/>
      <c r="AU272" s="198"/>
      <c r="AV272" s="198"/>
      <c r="AW272" s="198"/>
      <c r="AX272" s="198"/>
      <c r="AY272" s="198"/>
      <c r="AZ272" s="198"/>
      <c r="BA272" s="198"/>
      <c r="BB272" s="198"/>
      <c r="BC272" s="198"/>
      <c r="BD272" s="198"/>
      <c r="BE272" s="198"/>
      <c r="BF272" s="198"/>
    </row>
    <row r="273" spans="1:58" s="199" customFormat="1" ht="57" x14ac:dyDescent="0.2">
      <c r="A273" s="184"/>
      <c r="B273" s="211"/>
      <c r="C273" s="211"/>
      <c r="D273" s="211"/>
      <c r="E273" s="206" t="s">
        <v>326</v>
      </c>
      <c r="F273" s="206" t="s">
        <v>1391</v>
      </c>
      <c r="G273" s="237">
        <v>0.5</v>
      </c>
      <c r="H273" s="206" t="s">
        <v>1392</v>
      </c>
      <c r="I273" s="206" t="s">
        <v>1393</v>
      </c>
      <c r="J273" s="206" t="s">
        <v>1105</v>
      </c>
      <c r="K273" s="103" t="s">
        <v>1094</v>
      </c>
      <c r="L273" s="103" t="s">
        <v>358</v>
      </c>
      <c r="M273" s="103" t="s">
        <v>319</v>
      </c>
      <c r="N273" s="214">
        <f>N272*G273</f>
        <v>99588.993749999994</v>
      </c>
      <c r="O273" s="211"/>
      <c r="P273" s="211"/>
      <c r="Q273" s="208">
        <v>41</v>
      </c>
      <c r="R273" s="208">
        <v>111</v>
      </c>
      <c r="S273" s="189"/>
      <c r="T273" s="189"/>
      <c r="U273" s="198"/>
      <c r="V273" s="198"/>
      <c r="W273" s="198"/>
      <c r="X273" s="198"/>
      <c r="Y273" s="198"/>
      <c r="Z273" s="198"/>
      <c r="AA273" s="198"/>
      <c r="AB273" s="198"/>
      <c r="AC273" s="198"/>
      <c r="AD273" s="198"/>
      <c r="AE273" s="198"/>
      <c r="AF273" s="198"/>
      <c r="AG273" s="198"/>
      <c r="AH273" s="198"/>
      <c r="AI273" s="198"/>
      <c r="AJ273" s="198"/>
      <c r="AK273" s="198"/>
      <c r="AL273" s="198"/>
      <c r="AM273" s="198"/>
      <c r="AN273" s="198"/>
      <c r="AO273" s="198"/>
      <c r="AP273" s="198"/>
      <c r="AQ273" s="198"/>
      <c r="AR273" s="198"/>
      <c r="AS273" s="198"/>
      <c r="AT273" s="198"/>
      <c r="AU273" s="198"/>
      <c r="AV273" s="198"/>
      <c r="AW273" s="198"/>
      <c r="AX273" s="198"/>
      <c r="AY273" s="198"/>
      <c r="AZ273" s="198"/>
      <c r="BA273" s="198"/>
      <c r="BB273" s="198"/>
      <c r="BC273" s="198"/>
      <c r="BD273" s="198"/>
      <c r="BE273" s="198"/>
      <c r="BF273" s="198"/>
    </row>
    <row r="274" spans="1:58" s="199" customFormat="1" ht="57" x14ac:dyDescent="0.2">
      <c r="A274" s="184"/>
      <c r="B274" s="211"/>
      <c r="C274" s="211"/>
      <c r="D274" s="211"/>
      <c r="E274" s="206" t="s">
        <v>353</v>
      </c>
      <c r="F274" s="206" t="s">
        <v>1394</v>
      </c>
      <c r="G274" s="237">
        <v>0.5</v>
      </c>
      <c r="H274" s="206" t="s">
        <v>1395</v>
      </c>
      <c r="I274" s="206" t="s">
        <v>1396</v>
      </c>
      <c r="J274" s="206" t="s">
        <v>1105</v>
      </c>
      <c r="K274" s="103" t="s">
        <v>1094</v>
      </c>
      <c r="L274" s="103" t="s">
        <v>358</v>
      </c>
      <c r="M274" s="103" t="s">
        <v>319</v>
      </c>
      <c r="N274" s="214">
        <f>N272*G274</f>
        <v>99588.993749999994</v>
      </c>
      <c r="O274" s="211"/>
      <c r="P274" s="211"/>
      <c r="Q274" s="208">
        <v>41</v>
      </c>
      <c r="R274" s="208">
        <v>111</v>
      </c>
      <c r="S274" s="189"/>
      <c r="T274" s="189"/>
      <c r="U274" s="198"/>
      <c r="V274" s="198"/>
      <c r="W274" s="198"/>
      <c r="X274" s="198"/>
      <c r="Y274" s="198"/>
      <c r="Z274" s="198"/>
      <c r="AA274" s="198"/>
      <c r="AB274" s="198"/>
      <c r="AC274" s="198"/>
      <c r="AD274" s="198"/>
      <c r="AE274" s="198"/>
      <c r="AF274" s="198"/>
      <c r="AG274" s="198"/>
      <c r="AH274" s="198"/>
      <c r="AI274" s="198"/>
      <c r="AJ274" s="198"/>
      <c r="AK274" s="198"/>
      <c r="AL274" s="198"/>
      <c r="AM274" s="198"/>
      <c r="AN274" s="198"/>
      <c r="AO274" s="198"/>
      <c r="AP274" s="198"/>
      <c r="AQ274" s="198"/>
      <c r="AR274" s="198"/>
      <c r="AS274" s="198"/>
      <c r="AT274" s="198"/>
      <c r="AU274" s="198"/>
      <c r="AV274" s="198"/>
      <c r="AW274" s="198"/>
      <c r="AX274" s="198"/>
      <c r="AY274" s="198"/>
      <c r="AZ274" s="198"/>
      <c r="BA274" s="198"/>
      <c r="BB274" s="198"/>
      <c r="BC274" s="198"/>
      <c r="BD274" s="198"/>
      <c r="BE274" s="198"/>
      <c r="BF274" s="198"/>
    </row>
    <row r="275" spans="1:58" s="199" customFormat="1" ht="60" x14ac:dyDescent="0.2">
      <c r="A275" s="184"/>
      <c r="B275" s="212" t="s">
        <v>1088</v>
      </c>
      <c r="C275" s="203" t="s">
        <v>1106</v>
      </c>
      <c r="D275" s="212">
        <v>4</v>
      </c>
      <c r="E275" s="212"/>
      <c r="F275" s="203" t="s">
        <v>1398</v>
      </c>
      <c r="G275" s="212">
        <v>1</v>
      </c>
      <c r="H275" s="212" t="s">
        <v>1399</v>
      </c>
      <c r="I275" s="212" t="s">
        <v>1109</v>
      </c>
      <c r="J275" s="212" t="s">
        <v>1400</v>
      </c>
      <c r="K275" s="212" t="s">
        <v>1094</v>
      </c>
      <c r="L275" s="212" t="s">
        <v>318</v>
      </c>
      <c r="M275" s="212" t="s">
        <v>319</v>
      </c>
      <c r="N275" s="213">
        <v>199177.98749999999</v>
      </c>
      <c r="O275" s="212"/>
      <c r="P275" s="212"/>
      <c r="Q275" s="203">
        <v>41</v>
      </c>
      <c r="R275" s="203">
        <v>111</v>
      </c>
      <c r="S275" s="189"/>
      <c r="T275" s="189"/>
      <c r="U275" s="198"/>
      <c r="V275" s="198"/>
      <c r="W275" s="198"/>
      <c r="X275" s="198"/>
      <c r="Y275" s="198"/>
      <c r="Z275" s="198"/>
      <c r="AA275" s="198"/>
      <c r="AB275" s="198"/>
      <c r="AC275" s="198"/>
      <c r="AD275" s="198"/>
      <c r="AE275" s="198"/>
      <c r="AF275" s="198"/>
      <c r="AG275" s="198"/>
      <c r="AH275" s="198"/>
      <c r="AI275" s="198"/>
      <c r="AJ275" s="198"/>
      <c r="AK275" s="198"/>
      <c r="AL275" s="198"/>
      <c r="AM275" s="198"/>
      <c r="AN275" s="198"/>
      <c r="AO275" s="198"/>
      <c r="AP275" s="198"/>
      <c r="AQ275" s="198"/>
      <c r="AR275" s="198"/>
      <c r="AS275" s="198"/>
      <c r="AT275" s="198"/>
      <c r="AU275" s="198"/>
      <c r="AV275" s="198"/>
      <c r="AW275" s="198"/>
      <c r="AX275" s="198"/>
      <c r="AY275" s="198"/>
      <c r="AZ275" s="198"/>
      <c r="BA275" s="198"/>
      <c r="BB275" s="198"/>
      <c r="BC275" s="198"/>
      <c r="BD275" s="198"/>
      <c r="BE275" s="198"/>
      <c r="BF275" s="198"/>
    </row>
    <row r="276" spans="1:58" s="199" customFormat="1" ht="42.75" x14ac:dyDescent="0.2">
      <c r="A276" s="184"/>
      <c r="B276" s="211"/>
      <c r="C276" s="211"/>
      <c r="D276" s="211"/>
      <c r="E276" s="206" t="s">
        <v>326</v>
      </c>
      <c r="F276" s="206" t="s">
        <v>1401</v>
      </c>
      <c r="G276" s="237">
        <v>0.5</v>
      </c>
      <c r="H276" s="206" t="s">
        <v>1402</v>
      </c>
      <c r="I276" s="206" t="s">
        <v>1403</v>
      </c>
      <c r="J276" s="206" t="s">
        <v>1400</v>
      </c>
      <c r="K276" s="103" t="s">
        <v>1094</v>
      </c>
      <c r="L276" s="103" t="s">
        <v>358</v>
      </c>
      <c r="M276" s="103" t="s">
        <v>319</v>
      </c>
      <c r="N276" s="214">
        <f>N275*G276</f>
        <v>99588.993749999994</v>
      </c>
      <c r="O276" s="211"/>
      <c r="P276" s="211"/>
      <c r="Q276" s="208">
        <v>41</v>
      </c>
      <c r="R276" s="208">
        <v>111</v>
      </c>
      <c r="S276" s="189"/>
      <c r="T276" s="189"/>
      <c r="U276" s="198"/>
      <c r="V276" s="198"/>
      <c r="W276" s="198"/>
      <c r="X276" s="198"/>
      <c r="Y276" s="198"/>
      <c r="Z276" s="198"/>
      <c r="AA276" s="198"/>
      <c r="AB276" s="198"/>
      <c r="AC276" s="198"/>
      <c r="AD276" s="198"/>
      <c r="AE276" s="198"/>
      <c r="AF276" s="198"/>
      <c r="AG276" s="198"/>
      <c r="AH276" s="198"/>
      <c r="AI276" s="198"/>
      <c r="AJ276" s="198"/>
      <c r="AK276" s="198"/>
      <c r="AL276" s="198"/>
      <c r="AM276" s="198"/>
      <c r="AN276" s="198"/>
      <c r="AO276" s="198"/>
      <c r="AP276" s="198"/>
      <c r="AQ276" s="198"/>
      <c r="AR276" s="198"/>
      <c r="AS276" s="198"/>
      <c r="AT276" s="198"/>
      <c r="AU276" s="198"/>
      <c r="AV276" s="198"/>
      <c r="AW276" s="198"/>
      <c r="AX276" s="198"/>
      <c r="AY276" s="198"/>
      <c r="AZ276" s="198"/>
      <c r="BA276" s="198"/>
      <c r="BB276" s="198"/>
      <c r="BC276" s="198"/>
      <c r="BD276" s="198"/>
      <c r="BE276" s="198"/>
      <c r="BF276" s="198"/>
    </row>
    <row r="277" spans="1:58" s="199" customFormat="1" ht="42.75" x14ac:dyDescent="0.2">
      <c r="A277" s="184"/>
      <c r="B277" s="211"/>
      <c r="C277" s="211"/>
      <c r="D277" s="211"/>
      <c r="E277" s="206" t="s">
        <v>353</v>
      </c>
      <c r="F277" s="206" t="s">
        <v>1404</v>
      </c>
      <c r="G277" s="237">
        <v>0.5</v>
      </c>
      <c r="H277" s="206" t="s">
        <v>1402</v>
      </c>
      <c r="I277" s="206" t="s">
        <v>1405</v>
      </c>
      <c r="J277" s="206" t="s">
        <v>1400</v>
      </c>
      <c r="K277" s="103" t="s">
        <v>1094</v>
      </c>
      <c r="L277" s="103" t="s">
        <v>358</v>
      </c>
      <c r="M277" s="103" t="s">
        <v>319</v>
      </c>
      <c r="N277" s="214">
        <f>N275*G277</f>
        <v>99588.993749999994</v>
      </c>
      <c r="O277" s="211"/>
      <c r="P277" s="211"/>
      <c r="Q277" s="208">
        <v>41</v>
      </c>
      <c r="R277" s="208">
        <v>111</v>
      </c>
      <c r="S277" s="189"/>
      <c r="T277" s="189"/>
      <c r="U277" s="198"/>
      <c r="V277" s="198"/>
      <c r="W277" s="198"/>
      <c r="X277" s="198"/>
      <c r="Y277" s="198"/>
      <c r="Z277" s="198"/>
      <c r="AA277" s="198"/>
      <c r="AB277" s="198"/>
      <c r="AC277" s="198"/>
      <c r="AD277" s="198"/>
      <c r="AE277" s="198"/>
      <c r="AF277" s="198"/>
      <c r="AG277" s="198"/>
      <c r="AH277" s="198"/>
      <c r="AI277" s="198"/>
      <c r="AJ277" s="198"/>
      <c r="AK277" s="198"/>
      <c r="AL277" s="198"/>
      <c r="AM277" s="198"/>
      <c r="AN277" s="198"/>
      <c r="AO277" s="198"/>
      <c r="AP277" s="198"/>
      <c r="AQ277" s="198"/>
      <c r="AR277" s="198"/>
      <c r="AS277" s="198"/>
      <c r="AT277" s="198"/>
      <c r="AU277" s="198"/>
      <c r="AV277" s="198"/>
      <c r="AW277" s="198"/>
      <c r="AX277" s="198"/>
      <c r="AY277" s="198"/>
      <c r="AZ277" s="198"/>
      <c r="BA277" s="198"/>
      <c r="BB277" s="198"/>
      <c r="BC277" s="198"/>
      <c r="BD277" s="198"/>
      <c r="BE277" s="198"/>
      <c r="BF277" s="198"/>
    </row>
    <row r="278" spans="1:58" s="199" customFormat="1" ht="150" x14ac:dyDescent="0.2">
      <c r="A278" s="184"/>
      <c r="B278" s="212" t="s">
        <v>1088</v>
      </c>
      <c r="C278" s="203" t="s">
        <v>1111</v>
      </c>
      <c r="D278" s="203">
        <v>5</v>
      </c>
      <c r="E278" s="212"/>
      <c r="F278" s="203" t="s">
        <v>1112</v>
      </c>
      <c r="G278" s="204">
        <f>SUM(G279:G289)</f>
        <v>1</v>
      </c>
      <c r="H278" s="212" t="s">
        <v>1627</v>
      </c>
      <c r="I278" s="212" t="s">
        <v>1626</v>
      </c>
      <c r="J278" s="212" t="s">
        <v>1628</v>
      </c>
      <c r="K278" s="212" t="s">
        <v>1115</v>
      </c>
      <c r="L278" s="212" t="s">
        <v>358</v>
      </c>
      <c r="M278" s="212" t="s">
        <v>319</v>
      </c>
      <c r="N278" s="213">
        <v>398355.97499999998</v>
      </c>
      <c r="O278" s="212"/>
      <c r="P278" s="212"/>
      <c r="Q278" s="203">
        <v>41</v>
      </c>
      <c r="R278" s="203">
        <v>111</v>
      </c>
      <c r="S278" s="189"/>
      <c r="T278" s="189"/>
      <c r="U278" s="198"/>
      <c r="V278" s="198"/>
      <c r="W278" s="198"/>
      <c r="X278" s="198"/>
      <c r="Y278" s="198"/>
      <c r="Z278" s="198"/>
      <c r="AA278" s="198"/>
      <c r="AB278" s="198"/>
      <c r="AC278" s="198"/>
      <c r="AD278" s="198"/>
      <c r="AE278" s="198"/>
      <c r="AF278" s="198"/>
      <c r="AG278" s="198"/>
      <c r="AH278" s="198"/>
      <c r="AI278" s="198"/>
      <c r="AJ278" s="198"/>
      <c r="AK278" s="198"/>
      <c r="AL278" s="198"/>
      <c r="AM278" s="198"/>
      <c r="AN278" s="198"/>
      <c r="AO278" s="198"/>
      <c r="AP278" s="198"/>
      <c r="AQ278" s="198"/>
      <c r="AR278" s="198"/>
      <c r="AS278" s="198"/>
      <c r="AT278" s="198"/>
      <c r="AU278" s="198"/>
      <c r="AV278" s="198"/>
      <c r="AW278" s="198"/>
      <c r="AX278" s="198"/>
      <c r="AY278" s="198"/>
      <c r="AZ278" s="198"/>
      <c r="BA278" s="198"/>
      <c r="BB278" s="198"/>
      <c r="BC278" s="198"/>
      <c r="BD278" s="198"/>
      <c r="BE278" s="198"/>
      <c r="BF278" s="198"/>
    </row>
    <row r="279" spans="1:58" s="199" customFormat="1" ht="128.25" x14ac:dyDescent="0.2">
      <c r="A279" s="184"/>
      <c r="B279" s="211"/>
      <c r="C279" s="211"/>
      <c r="D279" s="211"/>
      <c r="E279" s="206" t="s">
        <v>326</v>
      </c>
      <c r="F279" s="206" t="s">
        <v>1583</v>
      </c>
      <c r="G279" s="237">
        <v>0.05</v>
      </c>
      <c r="H279" s="206" t="s">
        <v>1584</v>
      </c>
      <c r="I279" s="206" t="s">
        <v>1585</v>
      </c>
      <c r="J279" s="206" t="s">
        <v>1586</v>
      </c>
      <c r="K279" s="103" t="s">
        <v>1115</v>
      </c>
      <c r="L279" s="103" t="s">
        <v>358</v>
      </c>
      <c r="M279" s="103" t="s">
        <v>319</v>
      </c>
      <c r="N279" s="214">
        <v>19917.798750000002</v>
      </c>
      <c r="O279" s="224"/>
      <c r="P279" s="211"/>
      <c r="Q279" s="208">
        <v>41</v>
      </c>
      <c r="R279" s="208">
        <v>111</v>
      </c>
      <c r="S279" s="189"/>
      <c r="T279" s="189"/>
      <c r="U279" s="198"/>
      <c r="V279" s="198"/>
      <c r="W279" s="198"/>
      <c r="X279" s="198"/>
      <c r="Y279" s="198"/>
      <c r="Z279" s="198"/>
      <c r="AA279" s="198"/>
      <c r="AB279" s="198"/>
      <c r="AC279" s="198"/>
      <c r="AD279" s="198"/>
      <c r="AE279" s="198"/>
      <c r="AF279" s="198"/>
      <c r="AG279" s="198"/>
      <c r="AH279" s="198"/>
      <c r="AI279" s="198"/>
      <c r="AJ279" s="198"/>
      <c r="AK279" s="198"/>
      <c r="AL279" s="198"/>
      <c r="AM279" s="198"/>
      <c r="AN279" s="198"/>
      <c r="AO279" s="198"/>
      <c r="AP279" s="198"/>
      <c r="AQ279" s="198"/>
      <c r="AR279" s="198"/>
      <c r="AS279" s="198"/>
      <c r="AT279" s="198"/>
      <c r="AU279" s="198"/>
      <c r="AV279" s="198"/>
      <c r="AW279" s="198"/>
      <c r="AX279" s="198"/>
      <c r="AY279" s="198"/>
      <c r="AZ279" s="198"/>
      <c r="BA279" s="198"/>
      <c r="BB279" s="198"/>
      <c r="BC279" s="198"/>
      <c r="BD279" s="198"/>
      <c r="BE279" s="198"/>
      <c r="BF279" s="198"/>
    </row>
    <row r="280" spans="1:58" s="199" customFormat="1" ht="142.5" x14ac:dyDescent="0.2">
      <c r="A280" s="184"/>
      <c r="B280" s="211"/>
      <c r="C280" s="211"/>
      <c r="D280" s="211"/>
      <c r="E280" s="206" t="s">
        <v>353</v>
      </c>
      <c r="F280" s="206" t="s">
        <v>1587</v>
      </c>
      <c r="G280" s="237">
        <v>0.1</v>
      </c>
      <c r="H280" s="206" t="s">
        <v>1588</v>
      </c>
      <c r="I280" s="206" t="s">
        <v>1589</v>
      </c>
      <c r="J280" s="206" t="s">
        <v>1590</v>
      </c>
      <c r="K280" s="103" t="s">
        <v>1115</v>
      </c>
      <c r="L280" s="103" t="s">
        <v>358</v>
      </c>
      <c r="M280" s="103" t="s">
        <v>319</v>
      </c>
      <c r="N280" s="214">
        <v>39835.597500000003</v>
      </c>
      <c r="O280" s="224"/>
      <c r="P280" s="211"/>
      <c r="Q280" s="208">
        <v>41</v>
      </c>
      <c r="R280" s="208">
        <v>111</v>
      </c>
      <c r="S280" s="189"/>
      <c r="T280" s="189"/>
      <c r="U280" s="198"/>
      <c r="V280" s="198"/>
      <c r="W280" s="198"/>
      <c r="X280" s="198"/>
      <c r="Y280" s="198"/>
      <c r="Z280" s="198"/>
      <c r="AA280" s="198"/>
      <c r="AB280" s="198"/>
      <c r="AC280" s="198"/>
      <c r="AD280" s="198"/>
      <c r="AE280" s="198"/>
      <c r="AF280" s="198"/>
      <c r="AG280" s="198"/>
      <c r="AH280" s="198"/>
      <c r="AI280" s="198"/>
      <c r="AJ280" s="198"/>
      <c r="AK280" s="198"/>
      <c r="AL280" s="198"/>
      <c r="AM280" s="198"/>
      <c r="AN280" s="198"/>
      <c r="AO280" s="198"/>
      <c r="AP280" s="198"/>
      <c r="AQ280" s="198"/>
      <c r="AR280" s="198"/>
      <c r="AS280" s="198"/>
      <c r="AT280" s="198"/>
      <c r="AU280" s="198"/>
      <c r="AV280" s="198"/>
      <c r="AW280" s="198"/>
      <c r="AX280" s="198"/>
      <c r="AY280" s="198"/>
      <c r="AZ280" s="198"/>
      <c r="BA280" s="198"/>
      <c r="BB280" s="198"/>
      <c r="BC280" s="198"/>
      <c r="BD280" s="198"/>
      <c r="BE280" s="198"/>
      <c r="BF280" s="198"/>
    </row>
    <row r="281" spans="1:58" s="199" customFormat="1" ht="156.75" x14ac:dyDescent="0.2">
      <c r="A281" s="184"/>
      <c r="B281" s="211"/>
      <c r="C281" s="211"/>
      <c r="D281" s="211"/>
      <c r="E281" s="206" t="s">
        <v>360</v>
      </c>
      <c r="F281" s="206" t="s">
        <v>1591</v>
      </c>
      <c r="G281" s="237">
        <v>0.1</v>
      </c>
      <c r="H281" s="206" t="s">
        <v>1592</v>
      </c>
      <c r="I281" s="206" t="s">
        <v>1593</v>
      </c>
      <c r="J281" s="206" t="s">
        <v>1594</v>
      </c>
      <c r="K281" s="103" t="s">
        <v>1115</v>
      </c>
      <c r="L281" s="103" t="s">
        <v>358</v>
      </c>
      <c r="M281" s="103" t="s">
        <v>319</v>
      </c>
      <c r="N281" s="214">
        <v>39835.597500000003</v>
      </c>
      <c r="O281" s="224"/>
      <c r="P281" s="211"/>
      <c r="Q281" s="208">
        <v>41</v>
      </c>
      <c r="R281" s="208">
        <v>111</v>
      </c>
      <c r="S281" s="189"/>
      <c r="T281" s="189"/>
      <c r="U281" s="198"/>
      <c r="V281" s="198"/>
      <c r="W281" s="198"/>
      <c r="X281" s="198"/>
      <c r="Y281" s="198"/>
      <c r="Z281" s="198"/>
      <c r="AA281" s="198"/>
      <c r="AB281" s="198"/>
      <c r="AC281" s="198"/>
      <c r="AD281" s="198"/>
      <c r="AE281" s="198"/>
      <c r="AF281" s="198"/>
      <c r="AG281" s="198"/>
      <c r="AH281" s="198"/>
      <c r="AI281" s="198"/>
      <c r="AJ281" s="198"/>
      <c r="AK281" s="198"/>
      <c r="AL281" s="198"/>
      <c r="AM281" s="198"/>
      <c r="AN281" s="198"/>
      <c r="AO281" s="198"/>
      <c r="AP281" s="198"/>
      <c r="AQ281" s="198"/>
      <c r="AR281" s="198"/>
      <c r="AS281" s="198"/>
      <c r="AT281" s="198"/>
      <c r="AU281" s="198"/>
      <c r="AV281" s="198"/>
      <c r="AW281" s="198"/>
      <c r="AX281" s="198"/>
      <c r="AY281" s="198"/>
      <c r="AZ281" s="198"/>
      <c r="BA281" s="198"/>
      <c r="BB281" s="198"/>
      <c r="BC281" s="198"/>
      <c r="BD281" s="198"/>
      <c r="BE281" s="198"/>
      <c r="BF281" s="198"/>
    </row>
    <row r="282" spans="1:58" s="199" customFormat="1" ht="256.5" x14ac:dyDescent="0.2">
      <c r="A282" s="184"/>
      <c r="B282" s="211"/>
      <c r="C282" s="211"/>
      <c r="D282" s="211"/>
      <c r="E282" s="206" t="s">
        <v>366</v>
      </c>
      <c r="F282" s="206" t="s">
        <v>1595</v>
      </c>
      <c r="G282" s="237">
        <v>0.1</v>
      </c>
      <c r="H282" s="206" t="s">
        <v>1596</v>
      </c>
      <c r="I282" s="206" t="s">
        <v>1597</v>
      </c>
      <c r="J282" s="206" t="s">
        <v>1598</v>
      </c>
      <c r="K282" s="103" t="s">
        <v>1115</v>
      </c>
      <c r="L282" s="103" t="s">
        <v>358</v>
      </c>
      <c r="M282" s="103" t="s">
        <v>319</v>
      </c>
      <c r="N282" s="214">
        <v>39835.597500000003</v>
      </c>
      <c r="O282" s="224"/>
      <c r="P282" s="211"/>
      <c r="Q282" s="208">
        <v>41</v>
      </c>
      <c r="R282" s="208">
        <v>111</v>
      </c>
      <c r="S282" s="189"/>
      <c r="T282" s="189"/>
      <c r="U282" s="198"/>
      <c r="V282" s="198"/>
      <c r="W282" s="198"/>
      <c r="X282" s="198"/>
      <c r="Y282" s="198"/>
      <c r="Z282" s="198"/>
      <c r="AA282" s="198"/>
      <c r="AB282" s="198"/>
      <c r="AC282" s="198"/>
      <c r="AD282" s="198"/>
      <c r="AE282" s="198"/>
      <c r="AF282" s="198"/>
      <c r="AG282" s="198"/>
      <c r="AH282" s="198"/>
      <c r="AI282" s="198"/>
      <c r="AJ282" s="198"/>
      <c r="AK282" s="198"/>
      <c r="AL282" s="198"/>
      <c r="AM282" s="198"/>
      <c r="AN282" s="198"/>
      <c r="AO282" s="198"/>
      <c r="AP282" s="198"/>
      <c r="AQ282" s="198"/>
      <c r="AR282" s="198"/>
      <c r="AS282" s="198"/>
      <c r="AT282" s="198"/>
      <c r="AU282" s="198"/>
      <c r="AV282" s="198"/>
      <c r="AW282" s="198"/>
      <c r="AX282" s="198"/>
      <c r="AY282" s="198"/>
      <c r="AZ282" s="198"/>
      <c r="BA282" s="198"/>
      <c r="BB282" s="198"/>
      <c r="BC282" s="198"/>
      <c r="BD282" s="198"/>
      <c r="BE282" s="198"/>
      <c r="BF282" s="198"/>
    </row>
    <row r="283" spans="1:58" s="199" customFormat="1" ht="142.5" x14ac:dyDescent="0.2">
      <c r="A283" s="184"/>
      <c r="B283" s="211"/>
      <c r="C283" s="211"/>
      <c r="D283" s="211"/>
      <c r="E283" s="206" t="s">
        <v>370</v>
      </c>
      <c r="F283" s="206" t="s">
        <v>1599</v>
      </c>
      <c r="G283" s="237">
        <v>0.05</v>
      </c>
      <c r="H283" s="206" t="s">
        <v>1600</v>
      </c>
      <c r="I283" s="206" t="s">
        <v>1601</v>
      </c>
      <c r="J283" s="206" t="s">
        <v>1602</v>
      </c>
      <c r="K283" s="103" t="s">
        <v>1115</v>
      </c>
      <c r="L283" s="103" t="s">
        <v>358</v>
      </c>
      <c r="M283" s="103" t="s">
        <v>319</v>
      </c>
      <c r="N283" s="214">
        <v>19917.798750000002</v>
      </c>
      <c r="O283" s="224"/>
      <c r="P283" s="211"/>
      <c r="Q283" s="208">
        <v>41</v>
      </c>
      <c r="R283" s="208">
        <v>111</v>
      </c>
      <c r="S283" s="189"/>
      <c r="T283" s="189"/>
      <c r="U283" s="198"/>
      <c r="V283" s="198"/>
      <c r="W283" s="198"/>
      <c r="X283" s="198"/>
      <c r="Y283" s="198"/>
      <c r="Z283" s="198"/>
      <c r="AA283" s="198"/>
      <c r="AB283" s="198"/>
      <c r="AC283" s="198"/>
      <c r="AD283" s="198"/>
      <c r="AE283" s="198"/>
      <c r="AF283" s="198"/>
      <c r="AG283" s="198"/>
      <c r="AH283" s="198"/>
      <c r="AI283" s="198"/>
      <c r="AJ283" s="198"/>
      <c r="AK283" s="198"/>
      <c r="AL283" s="198"/>
      <c r="AM283" s="198"/>
      <c r="AN283" s="198"/>
      <c r="AO283" s="198"/>
      <c r="AP283" s="198"/>
      <c r="AQ283" s="198"/>
      <c r="AR283" s="198"/>
      <c r="AS283" s="198"/>
      <c r="AT283" s="198"/>
      <c r="AU283" s="198"/>
      <c r="AV283" s="198"/>
      <c r="AW283" s="198"/>
      <c r="AX283" s="198"/>
      <c r="AY283" s="198"/>
      <c r="AZ283" s="198"/>
      <c r="BA283" s="198"/>
      <c r="BB283" s="198"/>
      <c r="BC283" s="198"/>
      <c r="BD283" s="198"/>
      <c r="BE283" s="198"/>
      <c r="BF283" s="198"/>
    </row>
    <row r="284" spans="1:58" s="199" customFormat="1" ht="142.5" x14ac:dyDescent="0.2">
      <c r="A284" s="184"/>
      <c r="B284" s="211"/>
      <c r="C284" s="211"/>
      <c r="D284" s="211"/>
      <c r="E284" s="206" t="s">
        <v>377</v>
      </c>
      <c r="F284" s="206" t="s">
        <v>1603</v>
      </c>
      <c r="G284" s="237">
        <v>0.05</v>
      </c>
      <c r="H284" s="206" t="s">
        <v>1604</v>
      </c>
      <c r="I284" s="206" t="s">
        <v>1605</v>
      </c>
      <c r="J284" s="206" t="s">
        <v>1606</v>
      </c>
      <c r="K284" s="103" t="s">
        <v>1115</v>
      </c>
      <c r="L284" s="103" t="s">
        <v>358</v>
      </c>
      <c r="M284" s="103" t="s">
        <v>319</v>
      </c>
      <c r="N284" s="214">
        <v>19917.798750000002</v>
      </c>
      <c r="O284" s="224"/>
      <c r="P284" s="211"/>
      <c r="Q284" s="208">
        <v>41</v>
      </c>
      <c r="R284" s="208">
        <v>111</v>
      </c>
      <c r="S284" s="189"/>
      <c r="T284" s="189"/>
      <c r="U284" s="198"/>
      <c r="V284" s="198"/>
      <c r="W284" s="198"/>
      <c r="X284" s="198"/>
      <c r="Y284" s="198"/>
      <c r="Z284" s="198"/>
      <c r="AA284" s="198"/>
      <c r="AB284" s="198"/>
      <c r="AC284" s="198"/>
      <c r="AD284" s="198"/>
      <c r="AE284" s="198"/>
      <c r="AF284" s="198"/>
      <c r="AG284" s="198"/>
      <c r="AH284" s="198"/>
      <c r="AI284" s="198"/>
      <c r="AJ284" s="198"/>
      <c r="AK284" s="198"/>
      <c r="AL284" s="198"/>
      <c r="AM284" s="198"/>
      <c r="AN284" s="198"/>
      <c r="AO284" s="198"/>
      <c r="AP284" s="198"/>
      <c r="AQ284" s="198"/>
      <c r="AR284" s="198"/>
      <c r="AS284" s="198"/>
      <c r="AT284" s="198"/>
      <c r="AU284" s="198"/>
      <c r="AV284" s="198"/>
      <c r="AW284" s="198"/>
      <c r="AX284" s="198"/>
      <c r="AY284" s="198"/>
      <c r="AZ284" s="198"/>
      <c r="BA284" s="198"/>
      <c r="BB284" s="198"/>
      <c r="BC284" s="198"/>
      <c r="BD284" s="198"/>
      <c r="BE284" s="198"/>
      <c r="BF284" s="198"/>
    </row>
    <row r="285" spans="1:58" s="199" customFormat="1" ht="142.5" x14ac:dyDescent="0.2">
      <c r="A285" s="184"/>
      <c r="B285" s="211"/>
      <c r="C285" s="211"/>
      <c r="D285" s="211"/>
      <c r="E285" s="206" t="s">
        <v>383</v>
      </c>
      <c r="F285" s="206" t="s">
        <v>1607</v>
      </c>
      <c r="G285" s="237">
        <v>0.1</v>
      </c>
      <c r="H285" s="206" t="s">
        <v>1608</v>
      </c>
      <c r="I285" s="206" t="s">
        <v>1609</v>
      </c>
      <c r="J285" s="206" t="s">
        <v>1610</v>
      </c>
      <c r="K285" s="103" t="s">
        <v>1115</v>
      </c>
      <c r="L285" s="103" t="s">
        <v>358</v>
      </c>
      <c r="M285" s="103" t="s">
        <v>319</v>
      </c>
      <c r="N285" s="214">
        <v>39835.597500000003</v>
      </c>
      <c r="O285" s="224"/>
      <c r="P285" s="211"/>
      <c r="Q285" s="208">
        <v>41</v>
      </c>
      <c r="R285" s="208">
        <v>111</v>
      </c>
      <c r="S285" s="189"/>
      <c r="T285" s="189"/>
      <c r="U285" s="198"/>
      <c r="V285" s="198"/>
      <c r="W285" s="198"/>
      <c r="X285" s="198"/>
      <c r="Y285" s="198"/>
      <c r="Z285" s="198"/>
      <c r="AA285" s="198"/>
      <c r="AB285" s="198"/>
      <c r="AC285" s="198"/>
      <c r="AD285" s="198"/>
      <c r="AE285" s="198"/>
      <c r="AF285" s="198"/>
      <c r="AG285" s="198"/>
      <c r="AH285" s="198"/>
      <c r="AI285" s="198"/>
      <c r="AJ285" s="198"/>
      <c r="AK285" s="198"/>
      <c r="AL285" s="198"/>
      <c r="AM285" s="198"/>
      <c r="AN285" s="198"/>
      <c r="AO285" s="198"/>
      <c r="AP285" s="198"/>
      <c r="AQ285" s="198"/>
      <c r="AR285" s="198"/>
      <c r="AS285" s="198"/>
      <c r="AT285" s="198"/>
      <c r="AU285" s="198"/>
      <c r="AV285" s="198"/>
      <c r="AW285" s="198"/>
      <c r="AX285" s="198"/>
      <c r="AY285" s="198"/>
      <c r="AZ285" s="198"/>
      <c r="BA285" s="198"/>
      <c r="BB285" s="198"/>
      <c r="BC285" s="198"/>
      <c r="BD285" s="198"/>
      <c r="BE285" s="198"/>
      <c r="BF285" s="198"/>
    </row>
    <row r="286" spans="1:58" s="199" customFormat="1" ht="142.5" x14ac:dyDescent="0.2">
      <c r="A286" s="184"/>
      <c r="B286" s="211"/>
      <c r="C286" s="211"/>
      <c r="D286" s="211"/>
      <c r="E286" s="206" t="s">
        <v>768</v>
      </c>
      <c r="F286" s="206" t="s">
        <v>1611</v>
      </c>
      <c r="G286" s="237">
        <v>0.05</v>
      </c>
      <c r="H286" s="206" t="s">
        <v>1612</v>
      </c>
      <c r="I286" s="206" t="s">
        <v>1613</v>
      </c>
      <c r="J286" s="206" t="s">
        <v>1614</v>
      </c>
      <c r="K286" s="103" t="s">
        <v>1115</v>
      </c>
      <c r="L286" s="103" t="s">
        <v>358</v>
      </c>
      <c r="M286" s="103" t="s">
        <v>319</v>
      </c>
      <c r="N286" s="214">
        <v>19917.798750000002</v>
      </c>
      <c r="O286" s="224"/>
      <c r="P286" s="211"/>
      <c r="Q286" s="208">
        <v>41</v>
      </c>
      <c r="R286" s="208">
        <v>111</v>
      </c>
      <c r="S286" s="189"/>
      <c r="T286" s="189"/>
      <c r="U286" s="198"/>
      <c r="V286" s="198"/>
      <c r="W286" s="198"/>
      <c r="X286" s="198"/>
      <c r="Y286" s="198"/>
      <c r="Z286" s="198"/>
      <c r="AA286" s="198"/>
      <c r="AB286" s="198"/>
      <c r="AC286" s="198"/>
      <c r="AD286" s="198"/>
      <c r="AE286" s="198"/>
      <c r="AF286" s="198"/>
      <c r="AG286" s="198"/>
      <c r="AH286" s="198"/>
      <c r="AI286" s="198"/>
      <c r="AJ286" s="198"/>
      <c r="AK286" s="198"/>
      <c r="AL286" s="198"/>
      <c r="AM286" s="198"/>
      <c r="AN286" s="198"/>
      <c r="AO286" s="198"/>
      <c r="AP286" s="198"/>
      <c r="AQ286" s="198"/>
      <c r="AR286" s="198"/>
      <c r="AS286" s="198"/>
      <c r="AT286" s="198"/>
      <c r="AU286" s="198"/>
      <c r="AV286" s="198"/>
      <c r="AW286" s="198"/>
      <c r="AX286" s="198"/>
      <c r="AY286" s="198"/>
      <c r="AZ286" s="198"/>
      <c r="BA286" s="198"/>
      <c r="BB286" s="198"/>
      <c r="BC286" s="198"/>
      <c r="BD286" s="198"/>
      <c r="BE286" s="198"/>
      <c r="BF286" s="198"/>
    </row>
    <row r="287" spans="1:58" s="199" customFormat="1" ht="128.25" x14ac:dyDescent="0.2">
      <c r="A287" s="184"/>
      <c r="B287" s="211"/>
      <c r="C287" s="211"/>
      <c r="D287" s="211"/>
      <c r="E287" s="206" t="s">
        <v>772</v>
      </c>
      <c r="F287" s="206" t="s">
        <v>1615</v>
      </c>
      <c r="G287" s="237">
        <v>0.1</v>
      </c>
      <c r="H287" s="206" t="s">
        <v>1616</v>
      </c>
      <c r="I287" s="206" t="s">
        <v>1617</v>
      </c>
      <c r="J287" s="206" t="s">
        <v>1618</v>
      </c>
      <c r="K287" s="103" t="s">
        <v>1115</v>
      </c>
      <c r="L287" s="103" t="s">
        <v>358</v>
      </c>
      <c r="M287" s="103" t="s">
        <v>319</v>
      </c>
      <c r="N287" s="214">
        <v>39835.597500000003</v>
      </c>
      <c r="O287" s="224"/>
      <c r="P287" s="211"/>
      <c r="Q287" s="208">
        <v>41</v>
      </c>
      <c r="R287" s="208">
        <v>111</v>
      </c>
      <c r="S287" s="189"/>
      <c r="T287" s="189"/>
      <c r="U287" s="198"/>
      <c r="V287" s="198"/>
      <c r="W287" s="198"/>
      <c r="X287" s="198"/>
      <c r="Y287" s="198"/>
      <c r="Z287" s="198"/>
      <c r="AA287" s="198"/>
      <c r="AB287" s="198"/>
      <c r="AC287" s="198"/>
      <c r="AD287" s="198"/>
      <c r="AE287" s="198"/>
      <c r="AF287" s="198"/>
      <c r="AG287" s="198"/>
      <c r="AH287" s="198"/>
      <c r="AI287" s="198"/>
      <c r="AJ287" s="198"/>
      <c r="AK287" s="198"/>
      <c r="AL287" s="198"/>
      <c r="AM287" s="198"/>
      <c r="AN287" s="198"/>
      <c r="AO287" s="198"/>
      <c r="AP287" s="198"/>
      <c r="AQ287" s="198"/>
      <c r="AR287" s="198"/>
      <c r="AS287" s="198"/>
      <c r="AT287" s="198"/>
      <c r="AU287" s="198"/>
      <c r="AV287" s="198"/>
      <c r="AW287" s="198"/>
      <c r="AX287" s="198"/>
      <c r="AY287" s="198"/>
      <c r="AZ287" s="198"/>
      <c r="BA287" s="198"/>
      <c r="BB287" s="198"/>
      <c r="BC287" s="198"/>
      <c r="BD287" s="198"/>
      <c r="BE287" s="198"/>
      <c r="BF287" s="198"/>
    </row>
    <row r="288" spans="1:58" s="199" customFormat="1" ht="142.5" x14ac:dyDescent="0.2">
      <c r="A288" s="184"/>
      <c r="B288" s="211"/>
      <c r="C288" s="211"/>
      <c r="D288" s="211"/>
      <c r="E288" s="206" t="s">
        <v>782</v>
      </c>
      <c r="F288" s="206" t="s">
        <v>1619</v>
      </c>
      <c r="G288" s="237">
        <v>0.05</v>
      </c>
      <c r="H288" s="206" t="s">
        <v>1620</v>
      </c>
      <c r="I288" s="206" t="s">
        <v>1621</v>
      </c>
      <c r="J288" s="206" t="s">
        <v>1620</v>
      </c>
      <c r="K288" s="103" t="s">
        <v>1115</v>
      </c>
      <c r="L288" s="103" t="s">
        <v>358</v>
      </c>
      <c r="M288" s="103" t="s">
        <v>365</v>
      </c>
      <c r="N288" s="214">
        <v>19917.798750000002</v>
      </c>
      <c r="O288" s="224"/>
      <c r="P288" s="211"/>
      <c r="Q288" s="208">
        <v>41</v>
      </c>
      <c r="R288" s="208">
        <v>111</v>
      </c>
      <c r="S288" s="189"/>
      <c r="T288" s="189"/>
      <c r="U288" s="198"/>
      <c r="V288" s="198"/>
      <c r="W288" s="198"/>
      <c r="X288" s="198"/>
      <c r="Y288" s="198"/>
      <c r="Z288" s="198"/>
      <c r="AA288" s="198"/>
      <c r="AB288" s="198"/>
      <c r="AC288" s="198"/>
      <c r="AD288" s="198"/>
      <c r="AE288" s="198"/>
      <c r="AF288" s="198"/>
      <c r="AG288" s="198"/>
      <c r="AH288" s="198"/>
      <c r="AI288" s="198"/>
      <c r="AJ288" s="198"/>
      <c r="AK288" s="198"/>
      <c r="AL288" s="198"/>
      <c r="AM288" s="198"/>
      <c r="AN288" s="198"/>
      <c r="AO288" s="198"/>
      <c r="AP288" s="198"/>
      <c r="AQ288" s="198"/>
      <c r="AR288" s="198"/>
      <c r="AS288" s="198"/>
      <c r="AT288" s="198"/>
      <c r="AU288" s="198"/>
      <c r="AV288" s="198"/>
      <c r="AW288" s="198"/>
      <c r="AX288" s="198"/>
      <c r="AY288" s="198"/>
      <c r="AZ288" s="198"/>
      <c r="BA288" s="198"/>
      <c r="BB288" s="198"/>
      <c r="BC288" s="198"/>
      <c r="BD288" s="198"/>
      <c r="BE288" s="198"/>
      <c r="BF288" s="198"/>
    </row>
    <row r="289" spans="1:58" s="199" customFormat="1" ht="327.75" x14ac:dyDescent="0.2">
      <c r="A289" s="184"/>
      <c r="B289" s="211"/>
      <c r="C289" s="211"/>
      <c r="D289" s="211"/>
      <c r="E289" s="206" t="s">
        <v>791</v>
      </c>
      <c r="F289" s="206" t="s">
        <v>1622</v>
      </c>
      <c r="G289" s="237">
        <v>0.25</v>
      </c>
      <c r="H289" s="206" t="s">
        <v>1623</v>
      </c>
      <c r="I289" s="206" t="s">
        <v>1624</v>
      </c>
      <c r="J289" s="206" t="s">
        <v>1625</v>
      </c>
      <c r="K289" s="103" t="s">
        <v>1115</v>
      </c>
      <c r="L289" s="103" t="s">
        <v>358</v>
      </c>
      <c r="M289" s="103" t="s">
        <v>319</v>
      </c>
      <c r="N289" s="214">
        <v>99588.993749999994</v>
      </c>
      <c r="O289" s="224"/>
      <c r="P289" s="211"/>
      <c r="Q289" s="208">
        <v>41</v>
      </c>
      <c r="R289" s="208">
        <v>111</v>
      </c>
      <c r="S289" s="189"/>
      <c r="T289" s="189"/>
      <c r="U289" s="198"/>
      <c r="V289" s="198"/>
      <c r="W289" s="198"/>
      <c r="X289" s="198"/>
      <c r="Y289" s="198"/>
      <c r="Z289" s="198"/>
      <c r="AA289" s="198"/>
      <c r="AB289" s="198"/>
      <c r="AC289" s="198"/>
      <c r="AD289" s="198"/>
      <c r="AE289" s="198"/>
      <c r="AF289" s="198"/>
      <c r="AG289" s="198"/>
      <c r="AH289" s="198"/>
      <c r="AI289" s="198"/>
      <c r="AJ289" s="198"/>
      <c r="AK289" s="198"/>
      <c r="AL289" s="198"/>
      <c r="AM289" s="198"/>
      <c r="AN289" s="198"/>
      <c r="AO289" s="198"/>
      <c r="AP289" s="198"/>
      <c r="AQ289" s="198"/>
      <c r="AR289" s="198"/>
      <c r="AS289" s="198"/>
      <c r="AT289" s="198"/>
      <c r="AU289" s="198"/>
      <c r="AV289" s="198"/>
      <c r="AW289" s="198"/>
      <c r="AX289" s="198"/>
      <c r="AY289" s="198"/>
      <c r="AZ289" s="198"/>
      <c r="BA289" s="198"/>
      <c r="BB289" s="198"/>
      <c r="BC289" s="198"/>
      <c r="BD289" s="198"/>
      <c r="BE289" s="198"/>
      <c r="BF289" s="198"/>
    </row>
    <row r="290" spans="1:58" s="199" customFormat="1" ht="45" x14ac:dyDescent="0.2">
      <c r="A290" s="184"/>
      <c r="B290" s="212" t="s">
        <v>1116</v>
      </c>
      <c r="C290" s="203" t="s">
        <v>1120</v>
      </c>
      <c r="D290" s="212">
        <v>1</v>
      </c>
      <c r="E290" s="212"/>
      <c r="F290" s="203" t="s">
        <v>1121</v>
      </c>
      <c r="G290" s="204">
        <f>SUM(G291:G293)</f>
        <v>1</v>
      </c>
      <c r="H290" s="212" t="s">
        <v>1122</v>
      </c>
      <c r="I290" s="212" t="s">
        <v>1123</v>
      </c>
      <c r="J290" s="212" t="s">
        <v>1124</v>
      </c>
      <c r="K290" s="203" t="s">
        <v>1072</v>
      </c>
      <c r="L290" s="203" t="s">
        <v>318</v>
      </c>
      <c r="M290" s="203" t="s">
        <v>319</v>
      </c>
      <c r="N290" s="205">
        <v>212456.52000000002</v>
      </c>
      <c r="O290" s="212"/>
      <c r="P290" s="212"/>
      <c r="Q290" s="203">
        <v>41</v>
      </c>
      <c r="R290" s="203">
        <v>111</v>
      </c>
      <c r="S290" s="189"/>
      <c r="T290" s="189"/>
      <c r="U290" s="198"/>
      <c r="V290" s="198"/>
      <c r="W290" s="198"/>
      <c r="X290" s="198"/>
      <c r="Y290" s="198"/>
      <c r="Z290" s="198"/>
      <c r="AA290" s="198"/>
      <c r="AB290" s="198"/>
      <c r="AC290" s="198"/>
      <c r="AD290" s="198"/>
      <c r="AE290" s="198"/>
      <c r="AF290" s="198"/>
      <c r="AG290" s="198"/>
      <c r="AH290" s="198"/>
      <c r="AI290" s="198"/>
      <c r="AJ290" s="198"/>
      <c r="AK290" s="198"/>
      <c r="AL290" s="198"/>
      <c r="AM290" s="198"/>
      <c r="AN290" s="198"/>
      <c r="AO290" s="198"/>
      <c r="AP290" s="198"/>
      <c r="AQ290" s="198"/>
      <c r="AR290" s="198"/>
      <c r="AS290" s="198"/>
      <c r="AT290" s="198"/>
      <c r="AU290" s="198"/>
      <c r="AV290" s="198"/>
      <c r="AW290" s="198"/>
      <c r="AX290" s="198"/>
      <c r="AY290" s="198"/>
      <c r="AZ290" s="198"/>
      <c r="BA290" s="198"/>
      <c r="BB290" s="198"/>
      <c r="BC290" s="198"/>
      <c r="BD290" s="198"/>
      <c r="BE290" s="198"/>
      <c r="BF290" s="198"/>
    </row>
    <row r="291" spans="1:58" s="199" customFormat="1" ht="28.5" x14ac:dyDescent="0.2">
      <c r="A291" s="184"/>
      <c r="B291" s="211"/>
      <c r="C291" s="265"/>
      <c r="D291" s="265"/>
      <c r="E291" s="163" t="s">
        <v>326</v>
      </c>
      <c r="F291" s="243" t="s">
        <v>1629</v>
      </c>
      <c r="G291" s="261">
        <v>0.4</v>
      </c>
      <c r="H291" s="266" t="s">
        <v>1630</v>
      </c>
      <c r="I291" s="243" t="s">
        <v>1631</v>
      </c>
      <c r="J291" s="243" t="s">
        <v>1632</v>
      </c>
      <c r="K291" s="240" t="s">
        <v>1072</v>
      </c>
      <c r="L291" s="263" t="s">
        <v>318</v>
      </c>
      <c r="M291" s="263" t="s">
        <v>319</v>
      </c>
      <c r="N291" s="207">
        <v>84982.608000000007</v>
      </c>
      <c r="O291" s="224"/>
      <c r="P291" s="211"/>
      <c r="Q291" s="208">
        <v>41</v>
      </c>
      <c r="R291" s="208">
        <v>111</v>
      </c>
      <c r="S291" s="189"/>
      <c r="T291" s="189"/>
      <c r="U291" s="198"/>
      <c r="V291" s="198"/>
      <c r="W291" s="198"/>
      <c r="X291" s="198"/>
      <c r="Y291" s="198"/>
      <c r="Z291" s="198"/>
      <c r="AA291" s="198"/>
      <c r="AB291" s="198"/>
      <c r="AC291" s="198"/>
      <c r="AD291" s="198"/>
      <c r="AE291" s="198"/>
      <c r="AF291" s="198"/>
      <c r="AG291" s="198"/>
      <c r="AH291" s="198"/>
      <c r="AI291" s="198"/>
      <c r="AJ291" s="198"/>
      <c r="AK291" s="198"/>
      <c r="AL291" s="198"/>
      <c r="AM291" s="198"/>
      <c r="AN291" s="198"/>
      <c r="AO291" s="198"/>
      <c r="AP291" s="198"/>
      <c r="AQ291" s="198"/>
      <c r="AR291" s="198"/>
      <c r="AS291" s="198"/>
      <c r="AT291" s="198"/>
      <c r="AU291" s="198"/>
      <c r="AV291" s="198"/>
      <c r="AW291" s="198"/>
      <c r="AX291" s="198"/>
      <c r="AY291" s="198"/>
      <c r="AZ291" s="198"/>
      <c r="BA291" s="198"/>
      <c r="BB291" s="198"/>
      <c r="BC291" s="198"/>
      <c r="BD291" s="198"/>
      <c r="BE291" s="198"/>
      <c r="BF291" s="198"/>
    </row>
    <row r="292" spans="1:58" s="199" customFormat="1" ht="42.75" x14ac:dyDescent="0.2">
      <c r="A292" s="184"/>
      <c r="B292" s="211"/>
      <c r="C292" s="265"/>
      <c r="D292" s="265"/>
      <c r="E292" s="163" t="s">
        <v>353</v>
      </c>
      <c r="F292" s="243" t="s">
        <v>1633</v>
      </c>
      <c r="G292" s="261">
        <v>0.35</v>
      </c>
      <c r="H292" s="266" t="s">
        <v>1630</v>
      </c>
      <c r="I292" s="243" t="s">
        <v>1634</v>
      </c>
      <c r="J292" s="243" t="s">
        <v>1635</v>
      </c>
      <c r="K292" s="240" t="s">
        <v>1072</v>
      </c>
      <c r="L292" s="263" t="s">
        <v>318</v>
      </c>
      <c r="M292" s="263" t="s">
        <v>319</v>
      </c>
      <c r="N292" s="207">
        <v>74359.782000000007</v>
      </c>
      <c r="O292" s="224"/>
      <c r="P292" s="211"/>
      <c r="Q292" s="208">
        <v>41</v>
      </c>
      <c r="R292" s="208">
        <v>111</v>
      </c>
      <c r="S292" s="189"/>
      <c r="T292" s="189"/>
      <c r="U292" s="198"/>
      <c r="V292" s="198"/>
      <c r="W292" s="198"/>
      <c r="X292" s="198"/>
      <c r="Y292" s="198"/>
      <c r="Z292" s="198"/>
      <c r="AA292" s="198"/>
      <c r="AB292" s="198"/>
      <c r="AC292" s="198"/>
      <c r="AD292" s="198"/>
      <c r="AE292" s="198"/>
      <c r="AF292" s="198"/>
      <c r="AG292" s="198"/>
      <c r="AH292" s="198"/>
      <c r="AI292" s="198"/>
      <c r="AJ292" s="198"/>
      <c r="AK292" s="198"/>
      <c r="AL292" s="198"/>
      <c r="AM292" s="198"/>
      <c r="AN292" s="198"/>
      <c r="AO292" s="198"/>
      <c r="AP292" s="198"/>
      <c r="AQ292" s="198"/>
      <c r="AR292" s="198"/>
      <c r="AS292" s="198"/>
      <c r="AT292" s="198"/>
      <c r="AU292" s="198"/>
      <c r="AV292" s="198"/>
      <c r="AW292" s="198"/>
      <c r="AX292" s="198"/>
      <c r="AY292" s="198"/>
      <c r="AZ292" s="198"/>
      <c r="BA292" s="198"/>
      <c r="BB292" s="198"/>
      <c r="BC292" s="198"/>
      <c r="BD292" s="198"/>
      <c r="BE292" s="198"/>
      <c r="BF292" s="198"/>
    </row>
    <row r="293" spans="1:58" s="199" customFormat="1" ht="28.5" x14ac:dyDescent="0.2">
      <c r="A293" s="184"/>
      <c r="B293" s="211"/>
      <c r="C293" s="265"/>
      <c r="D293" s="265"/>
      <c r="E293" s="163" t="s">
        <v>360</v>
      </c>
      <c r="F293" s="243" t="s">
        <v>1636</v>
      </c>
      <c r="G293" s="261">
        <v>0.25</v>
      </c>
      <c r="H293" s="266" t="s">
        <v>1327</v>
      </c>
      <c r="I293" s="243" t="s">
        <v>1637</v>
      </c>
      <c r="J293" s="243" t="s">
        <v>1638</v>
      </c>
      <c r="K293" s="240" t="s">
        <v>1072</v>
      </c>
      <c r="L293" s="263" t="s">
        <v>318</v>
      </c>
      <c r="M293" s="263" t="s">
        <v>319</v>
      </c>
      <c r="N293" s="207">
        <v>53114.130000000005</v>
      </c>
      <c r="O293" s="224"/>
      <c r="P293" s="211"/>
      <c r="Q293" s="208">
        <v>41</v>
      </c>
      <c r="R293" s="208">
        <v>111</v>
      </c>
      <c r="S293" s="189"/>
      <c r="T293" s="189"/>
      <c r="U293" s="198"/>
      <c r="V293" s="198"/>
      <c r="W293" s="198"/>
      <c r="X293" s="198"/>
      <c r="Y293" s="198"/>
      <c r="Z293" s="198"/>
      <c r="AA293" s="198"/>
      <c r="AB293" s="198"/>
      <c r="AC293" s="198"/>
      <c r="AD293" s="198"/>
      <c r="AE293" s="198"/>
      <c r="AF293" s="198"/>
      <c r="AG293" s="198"/>
      <c r="AH293" s="198"/>
      <c r="AI293" s="198"/>
      <c r="AJ293" s="198"/>
      <c r="AK293" s="198"/>
      <c r="AL293" s="198"/>
      <c r="AM293" s="198"/>
      <c r="AN293" s="198"/>
      <c r="AO293" s="198"/>
      <c r="AP293" s="198"/>
      <c r="AQ293" s="198"/>
      <c r="AR293" s="198"/>
      <c r="AS293" s="198"/>
      <c r="AT293" s="198"/>
      <c r="AU293" s="198"/>
      <c r="AV293" s="198"/>
      <c r="AW293" s="198"/>
      <c r="AX293" s="198"/>
      <c r="AY293" s="198"/>
      <c r="AZ293" s="198"/>
      <c r="BA293" s="198"/>
      <c r="BB293" s="198"/>
      <c r="BC293" s="198"/>
      <c r="BD293" s="198"/>
      <c r="BE293" s="198"/>
      <c r="BF293" s="198"/>
    </row>
    <row r="294" spans="1:58" s="199" customFormat="1" ht="75" x14ac:dyDescent="0.2">
      <c r="A294" s="184"/>
      <c r="B294" s="212" t="s">
        <v>1116</v>
      </c>
      <c r="C294" s="203" t="s">
        <v>1125</v>
      </c>
      <c r="D294" s="212">
        <v>2</v>
      </c>
      <c r="E294" s="203"/>
      <c r="F294" s="203" t="s">
        <v>1241</v>
      </c>
      <c r="G294" s="204">
        <f>SUM(G295:G305)</f>
        <v>0.99999999999999989</v>
      </c>
      <c r="H294" s="203" t="s">
        <v>1242</v>
      </c>
      <c r="I294" s="203" t="s">
        <v>1243</v>
      </c>
      <c r="J294" s="203" t="s">
        <v>1244</v>
      </c>
      <c r="K294" s="203" t="s">
        <v>1127</v>
      </c>
      <c r="L294" s="203" t="s">
        <v>318</v>
      </c>
      <c r="M294" s="203" t="s">
        <v>319</v>
      </c>
      <c r="N294" s="213">
        <v>265570.65000000002</v>
      </c>
      <c r="O294" s="212"/>
      <c r="P294" s="212"/>
      <c r="Q294" s="203">
        <v>41</v>
      </c>
      <c r="R294" s="203">
        <v>111</v>
      </c>
      <c r="S294" s="189"/>
      <c r="T294" s="189"/>
      <c r="U294" s="198"/>
      <c r="V294" s="198"/>
      <c r="W294" s="198"/>
      <c r="X294" s="198"/>
      <c r="Y294" s="198"/>
      <c r="Z294" s="198"/>
      <c r="AA294" s="198"/>
      <c r="AB294" s="198"/>
      <c r="AC294" s="198"/>
      <c r="AD294" s="198"/>
      <c r="AE294" s="198"/>
      <c r="AF294" s="198"/>
      <c r="AG294" s="198"/>
      <c r="AH294" s="198"/>
      <c r="AI294" s="198"/>
      <c r="AJ294" s="198"/>
      <c r="AK294" s="198"/>
      <c r="AL294" s="198"/>
      <c r="AM294" s="198"/>
      <c r="AN294" s="198"/>
      <c r="AO294" s="198"/>
      <c r="AP294" s="198"/>
      <c r="AQ294" s="198"/>
      <c r="AR294" s="198"/>
      <c r="AS294" s="198"/>
      <c r="AT294" s="198"/>
      <c r="AU294" s="198"/>
      <c r="AV294" s="198"/>
      <c r="AW294" s="198"/>
      <c r="AX294" s="198"/>
      <c r="AY294" s="198"/>
      <c r="AZ294" s="198"/>
      <c r="BA294" s="198"/>
      <c r="BB294" s="198"/>
      <c r="BC294" s="198"/>
      <c r="BD294" s="198"/>
      <c r="BE294" s="198"/>
      <c r="BF294" s="198"/>
    </row>
    <row r="295" spans="1:58" s="199" customFormat="1" ht="57" x14ac:dyDescent="0.2">
      <c r="A295" s="184"/>
      <c r="B295" s="211"/>
      <c r="C295" s="211"/>
      <c r="D295" s="211"/>
      <c r="E295" s="252" t="s">
        <v>326</v>
      </c>
      <c r="F295" s="103" t="s">
        <v>1245</v>
      </c>
      <c r="G295" s="216">
        <v>0.05</v>
      </c>
      <c r="H295" s="146" t="s">
        <v>1246</v>
      </c>
      <c r="I295" s="244" t="s">
        <v>1243</v>
      </c>
      <c r="J295" s="146" t="s">
        <v>1244</v>
      </c>
      <c r="K295" s="146" t="s">
        <v>1127</v>
      </c>
      <c r="L295" s="103" t="s">
        <v>431</v>
      </c>
      <c r="M295" s="103" t="s">
        <v>319</v>
      </c>
      <c r="N295" s="214">
        <v>13278.532500000001</v>
      </c>
      <c r="O295" s="224"/>
      <c r="P295" s="211"/>
      <c r="Q295" s="208">
        <v>41</v>
      </c>
      <c r="R295" s="208">
        <v>111</v>
      </c>
      <c r="S295" s="189"/>
      <c r="T295" s="189"/>
      <c r="U295" s="198"/>
      <c r="V295" s="198"/>
      <c r="W295" s="198"/>
      <c r="X295" s="198"/>
      <c r="Y295" s="198"/>
      <c r="Z295" s="198"/>
      <c r="AA295" s="198"/>
      <c r="AB295" s="198"/>
      <c r="AC295" s="198"/>
      <c r="AD295" s="198"/>
      <c r="AE295" s="198"/>
      <c r="AF295" s="198"/>
      <c r="AG295" s="198"/>
      <c r="AH295" s="198"/>
      <c r="AI295" s="198"/>
      <c r="AJ295" s="198"/>
      <c r="AK295" s="198"/>
      <c r="AL295" s="198"/>
      <c r="AM295" s="198"/>
      <c r="AN295" s="198"/>
      <c r="AO295" s="198"/>
      <c r="AP295" s="198"/>
      <c r="AQ295" s="198"/>
      <c r="AR295" s="198"/>
      <c r="AS295" s="198"/>
      <c r="AT295" s="198"/>
      <c r="AU295" s="198"/>
      <c r="AV295" s="198"/>
      <c r="AW295" s="198"/>
      <c r="AX295" s="198"/>
      <c r="AY295" s="198"/>
      <c r="AZ295" s="198"/>
      <c r="BA295" s="198"/>
      <c r="BB295" s="198"/>
      <c r="BC295" s="198"/>
      <c r="BD295" s="198"/>
      <c r="BE295" s="198"/>
      <c r="BF295" s="198"/>
    </row>
    <row r="296" spans="1:58" s="199" customFormat="1" ht="42.75" x14ac:dyDescent="0.2">
      <c r="A296" s="184"/>
      <c r="B296" s="211"/>
      <c r="C296" s="211"/>
      <c r="D296" s="211"/>
      <c r="E296" s="252" t="s">
        <v>353</v>
      </c>
      <c r="F296" s="103" t="s">
        <v>1247</v>
      </c>
      <c r="G296" s="216">
        <v>0.2</v>
      </c>
      <c r="H296" s="146" t="s">
        <v>1248</v>
      </c>
      <c r="I296" s="244" t="s">
        <v>1249</v>
      </c>
      <c r="J296" s="146" t="s">
        <v>1250</v>
      </c>
      <c r="K296" s="146" t="s">
        <v>1127</v>
      </c>
      <c r="L296" s="103" t="s">
        <v>318</v>
      </c>
      <c r="M296" s="103" t="s">
        <v>319</v>
      </c>
      <c r="N296" s="214">
        <v>53114.130000000005</v>
      </c>
      <c r="O296" s="224"/>
      <c r="P296" s="211"/>
      <c r="Q296" s="208">
        <v>41</v>
      </c>
      <c r="R296" s="208">
        <v>111</v>
      </c>
      <c r="S296" s="189"/>
      <c r="T296" s="189"/>
      <c r="U296" s="198"/>
      <c r="V296" s="198"/>
      <c r="W296" s="198"/>
      <c r="X296" s="198"/>
      <c r="Y296" s="198"/>
      <c r="Z296" s="198"/>
      <c r="AA296" s="198"/>
      <c r="AB296" s="198"/>
      <c r="AC296" s="198"/>
      <c r="AD296" s="198"/>
      <c r="AE296" s="198"/>
      <c r="AF296" s="198"/>
      <c r="AG296" s="198"/>
      <c r="AH296" s="198"/>
      <c r="AI296" s="198"/>
      <c r="AJ296" s="198"/>
      <c r="AK296" s="198"/>
      <c r="AL296" s="198"/>
      <c r="AM296" s="198"/>
      <c r="AN296" s="198"/>
      <c r="AO296" s="198"/>
      <c r="AP296" s="198"/>
      <c r="AQ296" s="198"/>
      <c r="AR296" s="198"/>
      <c r="AS296" s="198"/>
      <c r="AT296" s="198"/>
      <c r="AU296" s="198"/>
      <c r="AV296" s="198"/>
      <c r="AW296" s="198"/>
      <c r="AX296" s="198"/>
      <c r="AY296" s="198"/>
      <c r="AZ296" s="198"/>
      <c r="BA296" s="198"/>
      <c r="BB296" s="198"/>
      <c r="BC296" s="198"/>
      <c r="BD296" s="198"/>
      <c r="BE296" s="198"/>
      <c r="BF296" s="198"/>
    </row>
    <row r="297" spans="1:58" s="199" customFormat="1" ht="42.75" x14ac:dyDescent="0.2">
      <c r="A297" s="184"/>
      <c r="B297" s="211"/>
      <c r="C297" s="211"/>
      <c r="D297" s="211"/>
      <c r="E297" s="252" t="s">
        <v>360</v>
      </c>
      <c r="F297" s="103" t="s">
        <v>1251</v>
      </c>
      <c r="G297" s="216">
        <v>0.05</v>
      </c>
      <c r="H297" s="146" t="s">
        <v>1252</v>
      </c>
      <c r="I297" s="244" t="s">
        <v>1253</v>
      </c>
      <c r="J297" s="244" t="s">
        <v>1254</v>
      </c>
      <c r="K297" s="146" t="s">
        <v>1127</v>
      </c>
      <c r="L297" s="103" t="s">
        <v>358</v>
      </c>
      <c r="M297" s="103" t="s">
        <v>431</v>
      </c>
      <c r="N297" s="214">
        <v>13278.532500000001</v>
      </c>
      <c r="O297" s="224"/>
      <c r="P297" s="211"/>
      <c r="Q297" s="208">
        <v>41</v>
      </c>
      <c r="R297" s="208">
        <v>111</v>
      </c>
      <c r="S297" s="189"/>
      <c r="T297" s="189"/>
      <c r="U297" s="198"/>
      <c r="V297" s="198"/>
      <c r="W297" s="198"/>
      <c r="X297" s="198"/>
      <c r="Y297" s="198"/>
      <c r="Z297" s="198"/>
      <c r="AA297" s="198"/>
      <c r="AB297" s="198"/>
      <c r="AC297" s="198"/>
      <c r="AD297" s="198"/>
      <c r="AE297" s="198"/>
      <c r="AF297" s="198"/>
      <c r="AG297" s="198"/>
      <c r="AH297" s="198"/>
      <c r="AI297" s="198"/>
      <c r="AJ297" s="198"/>
      <c r="AK297" s="198"/>
      <c r="AL297" s="198"/>
      <c r="AM297" s="198"/>
      <c r="AN297" s="198"/>
      <c r="AO297" s="198"/>
      <c r="AP297" s="198"/>
      <c r="AQ297" s="198"/>
      <c r="AR297" s="198"/>
      <c r="AS297" s="198"/>
      <c r="AT297" s="198"/>
      <c r="AU297" s="198"/>
      <c r="AV297" s="198"/>
      <c r="AW297" s="198"/>
      <c r="AX297" s="198"/>
      <c r="AY297" s="198"/>
      <c r="AZ297" s="198"/>
      <c r="BA297" s="198"/>
      <c r="BB297" s="198"/>
      <c r="BC297" s="198"/>
      <c r="BD297" s="198"/>
      <c r="BE297" s="198"/>
      <c r="BF297" s="198"/>
    </row>
    <row r="298" spans="1:58" s="199" customFormat="1" ht="42.75" x14ac:dyDescent="0.2">
      <c r="A298" s="184"/>
      <c r="B298" s="211"/>
      <c r="C298" s="211"/>
      <c r="D298" s="211"/>
      <c r="E298" s="252" t="s">
        <v>366</v>
      </c>
      <c r="F298" s="103" t="s">
        <v>1255</v>
      </c>
      <c r="G298" s="216">
        <v>0.05</v>
      </c>
      <c r="H298" s="146" t="s">
        <v>1256</v>
      </c>
      <c r="I298" s="244" t="s">
        <v>1257</v>
      </c>
      <c r="J298" s="146" t="s">
        <v>1258</v>
      </c>
      <c r="K298" s="146" t="s">
        <v>1127</v>
      </c>
      <c r="L298" s="103" t="s">
        <v>358</v>
      </c>
      <c r="M298" s="103" t="s">
        <v>319</v>
      </c>
      <c r="N298" s="214">
        <v>13278.532500000001</v>
      </c>
      <c r="O298" s="224"/>
      <c r="P298" s="211"/>
      <c r="Q298" s="208">
        <v>41</v>
      </c>
      <c r="R298" s="208">
        <v>111</v>
      </c>
      <c r="S298" s="189"/>
      <c r="T298" s="189"/>
      <c r="U298" s="198"/>
      <c r="V298" s="198"/>
      <c r="W298" s="198"/>
      <c r="X298" s="198"/>
      <c r="Y298" s="198"/>
      <c r="Z298" s="198"/>
      <c r="AA298" s="198"/>
      <c r="AB298" s="198"/>
      <c r="AC298" s="198"/>
      <c r="AD298" s="198"/>
      <c r="AE298" s="198"/>
      <c r="AF298" s="198"/>
      <c r="AG298" s="198"/>
      <c r="AH298" s="198"/>
      <c r="AI298" s="198"/>
      <c r="AJ298" s="198"/>
      <c r="AK298" s="198"/>
      <c r="AL298" s="198"/>
      <c r="AM298" s="198"/>
      <c r="AN298" s="198"/>
      <c r="AO298" s="198"/>
      <c r="AP298" s="198"/>
      <c r="AQ298" s="198"/>
      <c r="AR298" s="198"/>
      <c r="AS298" s="198"/>
      <c r="AT298" s="198"/>
      <c r="AU298" s="198"/>
      <c r="AV298" s="198"/>
      <c r="AW298" s="198"/>
      <c r="AX298" s="198"/>
      <c r="AY298" s="198"/>
      <c r="AZ298" s="198"/>
      <c r="BA298" s="198"/>
      <c r="BB298" s="198"/>
      <c r="BC298" s="198"/>
      <c r="BD298" s="198"/>
      <c r="BE298" s="198"/>
      <c r="BF298" s="198"/>
    </row>
    <row r="299" spans="1:58" s="199" customFormat="1" ht="42.75" x14ac:dyDescent="0.2">
      <c r="A299" s="184"/>
      <c r="B299" s="211"/>
      <c r="C299" s="211"/>
      <c r="D299" s="211"/>
      <c r="E299" s="252" t="s">
        <v>370</v>
      </c>
      <c r="F299" s="103" t="s">
        <v>1259</v>
      </c>
      <c r="G299" s="216">
        <v>0.05</v>
      </c>
      <c r="H299" s="146" t="s">
        <v>1260</v>
      </c>
      <c r="I299" s="244" t="s">
        <v>1261</v>
      </c>
      <c r="J299" s="146" t="s">
        <v>1262</v>
      </c>
      <c r="K299" s="146" t="s">
        <v>1127</v>
      </c>
      <c r="L299" s="103" t="s">
        <v>431</v>
      </c>
      <c r="M299" s="103" t="s">
        <v>319</v>
      </c>
      <c r="N299" s="214">
        <v>13278.532500000001</v>
      </c>
      <c r="O299" s="224"/>
      <c r="P299" s="211"/>
      <c r="Q299" s="208">
        <v>41</v>
      </c>
      <c r="R299" s="208">
        <v>111</v>
      </c>
      <c r="S299" s="189"/>
      <c r="T299" s="189"/>
      <c r="U299" s="198"/>
      <c r="V299" s="198"/>
      <c r="W299" s="198"/>
      <c r="X299" s="198"/>
      <c r="Y299" s="198"/>
      <c r="Z299" s="198"/>
      <c r="AA299" s="198"/>
      <c r="AB299" s="198"/>
      <c r="AC299" s="198"/>
      <c r="AD299" s="198"/>
      <c r="AE299" s="198"/>
      <c r="AF299" s="198"/>
      <c r="AG299" s="198"/>
      <c r="AH299" s="198"/>
      <c r="AI299" s="198"/>
      <c r="AJ299" s="198"/>
      <c r="AK299" s="198"/>
      <c r="AL299" s="198"/>
      <c r="AM299" s="198"/>
      <c r="AN299" s="198"/>
      <c r="AO299" s="198"/>
      <c r="AP299" s="198"/>
      <c r="AQ299" s="198"/>
      <c r="AR299" s="198"/>
      <c r="AS299" s="198"/>
      <c r="AT299" s="198"/>
      <c r="AU299" s="198"/>
      <c r="AV299" s="198"/>
      <c r="AW299" s="198"/>
      <c r="AX299" s="198"/>
      <c r="AY299" s="198"/>
      <c r="AZ299" s="198"/>
      <c r="BA299" s="198"/>
      <c r="BB299" s="198"/>
      <c r="BC299" s="198"/>
      <c r="BD299" s="198"/>
      <c r="BE299" s="198"/>
      <c r="BF299" s="198"/>
    </row>
    <row r="300" spans="1:58" s="199" customFormat="1" ht="28.5" x14ac:dyDescent="0.2">
      <c r="A300" s="184"/>
      <c r="B300" s="211"/>
      <c r="C300" s="211"/>
      <c r="D300" s="211"/>
      <c r="E300" s="252" t="s">
        <v>377</v>
      </c>
      <c r="F300" s="103" t="s">
        <v>1263</v>
      </c>
      <c r="G300" s="216">
        <v>0.05</v>
      </c>
      <c r="H300" s="146" t="s">
        <v>1264</v>
      </c>
      <c r="I300" s="244" t="s">
        <v>1265</v>
      </c>
      <c r="J300" s="146" t="s">
        <v>1266</v>
      </c>
      <c r="K300" s="146" t="s">
        <v>1127</v>
      </c>
      <c r="L300" s="103" t="s">
        <v>318</v>
      </c>
      <c r="M300" s="103" t="s">
        <v>319</v>
      </c>
      <c r="N300" s="214">
        <v>13278.532500000001</v>
      </c>
      <c r="O300" s="224"/>
      <c r="P300" s="211"/>
      <c r="Q300" s="208">
        <v>41</v>
      </c>
      <c r="R300" s="208">
        <v>111</v>
      </c>
      <c r="S300" s="189"/>
      <c r="T300" s="189"/>
      <c r="U300" s="198"/>
      <c r="V300" s="198"/>
      <c r="W300" s="198"/>
      <c r="X300" s="198"/>
      <c r="Y300" s="198"/>
      <c r="Z300" s="198"/>
      <c r="AA300" s="198"/>
      <c r="AB300" s="198"/>
      <c r="AC300" s="198"/>
      <c r="AD300" s="198"/>
      <c r="AE300" s="198"/>
      <c r="AF300" s="198"/>
      <c r="AG300" s="198"/>
      <c r="AH300" s="198"/>
      <c r="AI300" s="198"/>
      <c r="AJ300" s="198"/>
      <c r="AK300" s="198"/>
      <c r="AL300" s="198"/>
      <c r="AM300" s="198"/>
      <c r="AN300" s="198"/>
      <c r="AO300" s="198"/>
      <c r="AP300" s="198"/>
      <c r="AQ300" s="198"/>
      <c r="AR300" s="198"/>
      <c r="AS300" s="198"/>
      <c r="AT300" s="198"/>
      <c r="AU300" s="198"/>
      <c r="AV300" s="198"/>
      <c r="AW300" s="198"/>
      <c r="AX300" s="198"/>
      <c r="AY300" s="198"/>
      <c r="AZ300" s="198"/>
      <c r="BA300" s="198"/>
      <c r="BB300" s="198"/>
      <c r="BC300" s="198"/>
      <c r="BD300" s="198"/>
      <c r="BE300" s="198"/>
      <c r="BF300" s="198"/>
    </row>
    <row r="301" spans="1:58" s="199" customFormat="1" ht="28.5" x14ac:dyDescent="0.2">
      <c r="A301" s="184"/>
      <c r="B301" s="211"/>
      <c r="C301" s="211"/>
      <c r="D301" s="211"/>
      <c r="E301" s="252" t="s">
        <v>383</v>
      </c>
      <c r="F301" s="103" t="s">
        <v>1267</v>
      </c>
      <c r="G301" s="216">
        <v>0.05</v>
      </c>
      <c r="H301" s="146" t="s">
        <v>1268</v>
      </c>
      <c r="I301" s="244" t="s">
        <v>1269</v>
      </c>
      <c r="J301" s="146" t="s">
        <v>1270</v>
      </c>
      <c r="K301" s="146" t="s">
        <v>1127</v>
      </c>
      <c r="L301" s="103" t="s">
        <v>318</v>
      </c>
      <c r="M301" s="103" t="s">
        <v>319</v>
      </c>
      <c r="N301" s="214">
        <v>13278.532500000001</v>
      </c>
      <c r="O301" s="224"/>
      <c r="P301" s="211"/>
      <c r="Q301" s="208">
        <v>41</v>
      </c>
      <c r="R301" s="208">
        <v>111</v>
      </c>
      <c r="S301" s="189"/>
      <c r="T301" s="189"/>
      <c r="U301" s="198"/>
      <c r="V301" s="198"/>
      <c r="W301" s="198"/>
      <c r="X301" s="198"/>
      <c r="Y301" s="198"/>
      <c r="Z301" s="198"/>
      <c r="AA301" s="198"/>
      <c r="AB301" s="198"/>
      <c r="AC301" s="198"/>
      <c r="AD301" s="198"/>
      <c r="AE301" s="198"/>
      <c r="AF301" s="198"/>
      <c r="AG301" s="198"/>
      <c r="AH301" s="198"/>
      <c r="AI301" s="198"/>
      <c r="AJ301" s="198"/>
      <c r="AK301" s="198"/>
      <c r="AL301" s="198"/>
      <c r="AM301" s="198"/>
      <c r="AN301" s="198"/>
      <c r="AO301" s="198"/>
      <c r="AP301" s="198"/>
      <c r="AQ301" s="198"/>
      <c r="AR301" s="198"/>
      <c r="AS301" s="198"/>
      <c r="AT301" s="198"/>
      <c r="AU301" s="198"/>
      <c r="AV301" s="198"/>
      <c r="AW301" s="198"/>
      <c r="AX301" s="198"/>
      <c r="AY301" s="198"/>
      <c r="AZ301" s="198"/>
      <c r="BA301" s="198"/>
      <c r="BB301" s="198"/>
      <c r="BC301" s="198"/>
      <c r="BD301" s="198"/>
      <c r="BE301" s="198"/>
      <c r="BF301" s="198"/>
    </row>
    <row r="302" spans="1:58" s="199" customFormat="1" ht="42.75" x14ac:dyDescent="0.2">
      <c r="A302" s="184"/>
      <c r="B302" s="211"/>
      <c r="C302" s="211"/>
      <c r="D302" s="211"/>
      <c r="E302" s="252" t="s">
        <v>768</v>
      </c>
      <c r="F302" s="103" t="s">
        <v>1271</v>
      </c>
      <c r="G302" s="216">
        <v>0.15</v>
      </c>
      <c r="H302" s="244" t="s">
        <v>1272</v>
      </c>
      <c r="I302" s="244" t="s">
        <v>1273</v>
      </c>
      <c r="J302" s="146" t="s">
        <v>1274</v>
      </c>
      <c r="K302" s="146" t="s">
        <v>1127</v>
      </c>
      <c r="L302" s="103" t="s">
        <v>318</v>
      </c>
      <c r="M302" s="103" t="s">
        <v>319</v>
      </c>
      <c r="N302" s="214">
        <v>39835.597500000003</v>
      </c>
      <c r="O302" s="224"/>
      <c r="P302" s="211"/>
      <c r="Q302" s="208">
        <v>41</v>
      </c>
      <c r="R302" s="208">
        <v>111</v>
      </c>
      <c r="S302" s="189"/>
      <c r="T302" s="189"/>
      <c r="U302" s="198"/>
      <c r="V302" s="198"/>
      <c r="W302" s="198"/>
      <c r="X302" s="198"/>
      <c r="Y302" s="198"/>
      <c r="Z302" s="198"/>
      <c r="AA302" s="198"/>
      <c r="AB302" s="198"/>
      <c r="AC302" s="198"/>
      <c r="AD302" s="198"/>
      <c r="AE302" s="198"/>
      <c r="AF302" s="198"/>
      <c r="AG302" s="198"/>
      <c r="AH302" s="198"/>
      <c r="AI302" s="198"/>
      <c r="AJ302" s="198"/>
      <c r="AK302" s="198"/>
      <c r="AL302" s="198"/>
      <c r="AM302" s="198"/>
      <c r="AN302" s="198"/>
      <c r="AO302" s="198"/>
      <c r="AP302" s="198"/>
      <c r="AQ302" s="198"/>
      <c r="AR302" s="198"/>
      <c r="AS302" s="198"/>
      <c r="AT302" s="198"/>
      <c r="AU302" s="198"/>
      <c r="AV302" s="198"/>
      <c r="AW302" s="198"/>
      <c r="AX302" s="198"/>
      <c r="AY302" s="198"/>
      <c r="AZ302" s="198"/>
      <c r="BA302" s="198"/>
      <c r="BB302" s="198"/>
      <c r="BC302" s="198"/>
      <c r="BD302" s="198"/>
      <c r="BE302" s="198"/>
      <c r="BF302" s="198"/>
    </row>
    <row r="303" spans="1:58" s="199" customFormat="1" ht="57" x14ac:dyDescent="0.2">
      <c r="A303" s="184"/>
      <c r="B303" s="211"/>
      <c r="C303" s="211"/>
      <c r="D303" s="211"/>
      <c r="E303" s="252" t="s">
        <v>772</v>
      </c>
      <c r="F303" s="103" t="s">
        <v>1275</v>
      </c>
      <c r="G303" s="216">
        <v>0.15</v>
      </c>
      <c r="H303" s="244" t="s">
        <v>1276</v>
      </c>
      <c r="I303" s="244" t="s">
        <v>1277</v>
      </c>
      <c r="J303" s="146" t="s">
        <v>1278</v>
      </c>
      <c r="K303" s="146" t="s">
        <v>1127</v>
      </c>
      <c r="L303" s="103" t="s">
        <v>318</v>
      </c>
      <c r="M303" s="103" t="s">
        <v>319</v>
      </c>
      <c r="N303" s="214">
        <v>39835.597500000003</v>
      </c>
      <c r="O303" s="224"/>
      <c r="P303" s="211"/>
      <c r="Q303" s="208">
        <v>41</v>
      </c>
      <c r="R303" s="208">
        <v>111</v>
      </c>
      <c r="S303" s="189"/>
      <c r="T303" s="189"/>
      <c r="U303" s="198"/>
      <c r="V303" s="198"/>
      <c r="W303" s="198"/>
      <c r="X303" s="198"/>
      <c r="Y303" s="198"/>
      <c r="Z303" s="198"/>
      <c r="AA303" s="198"/>
      <c r="AB303" s="198"/>
      <c r="AC303" s="198"/>
      <c r="AD303" s="198"/>
      <c r="AE303" s="198"/>
      <c r="AF303" s="198"/>
      <c r="AG303" s="198"/>
      <c r="AH303" s="198"/>
      <c r="AI303" s="198"/>
      <c r="AJ303" s="198"/>
      <c r="AK303" s="198"/>
      <c r="AL303" s="198"/>
      <c r="AM303" s="198"/>
      <c r="AN303" s="198"/>
      <c r="AO303" s="198"/>
      <c r="AP303" s="198"/>
      <c r="AQ303" s="198"/>
      <c r="AR303" s="198"/>
      <c r="AS303" s="198"/>
      <c r="AT303" s="198"/>
      <c r="AU303" s="198"/>
      <c r="AV303" s="198"/>
      <c r="AW303" s="198"/>
      <c r="AX303" s="198"/>
      <c r="AY303" s="198"/>
      <c r="AZ303" s="198"/>
      <c r="BA303" s="198"/>
      <c r="BB303" s="198"/>
      <c r="BC303" s="198"/>
      <c r="BD303" s="198"/>
      <c r="BE303" s="198"/>
      <c r="BF303" s="198"/>
    </row>
    <row r="304" spans="1:58" s="199" customFormat="1" ht="28.5" x14ac:dyDescent="0.2">
      <c r="A304" s="184"/>
      <c r="B304" s="211"/>
      <c r="C304" s="211"/>
      <c r="D304" s="211"/>
      <c r="E304" s="252" t="s">
        <v>782</v>
      </c>
      <c r="F304" s="103" t="s">
        <v>1279</v>
      </c>
      <c r="G304" s="216">
        <v>0.1</v>
      </c>
      <c r="H304" s="146" t="s">
        <v>1280</v>
      </c>
      <c r="I304" s="244" t="s">
        <v>1281</v>
      </c>
      <c r="J304" s="146" t="s">
        <v>1282</v>
      </c>
      <c r="K304" s="146" t="s">
        <v>1127</v>
      </c>
      <c r="L304" s="103" t="s">
        <v>318</v>
      </c>
      <c r="M304" s="103" t="s">
        <v>319</v>
      </c>
      <c r="N304" s="214">
        <v>26557.065000000002</v>
      </c>
      <c r="O304" s="224"/>
      <c r="P304" s="211"/>
      <c r="Q304" s="208">
        <v>41</v>
      </c>
      <c r="R304" s="208">
        <v>111</v>
      </c>
      <c r="S304" s="189"/>
      <c r="T304" s="189"/>
      <c r="U304" s="198"/>
      <c r="V304" s="198"/>
      <c r="W304" s="198"/>
      <c r="X304" s="198"/>
      <c r="Y304" s="198"/>
      <c r="Z304" s="198"/>
      <c r="AA304" s="198"/>
      <c r="AB304" s="198"/>
      <c r="AC304" s="198"/>
      <c r="AD304" s="198"/>
      <c r="AE304" s="198"/>
      <c r="AF304" s="198"/>
      <c r="AG304" s="198"/>
      <c r="AH304" s="198"/>
      <c r="AI304" s="198"/>
      <c r="AJ304" s="198"/>
      <c r="AK304" s="198"/>
      <c r="AL304" s="198"/>
      <c r="AM304" s="198"/>
      <c r="AN304" s="198"/>
      <c r="AO304" s="198"/>
      <c r="AP304" s="198"/>
      <c r="AQ304" s="198"/>
      <c r="AR304" s="198"/>
      <c r="AS304" s="198"/>
      <c r="AT304" s="198"/>
      <c r="AU304" s="198"/>
      <c r="AV304" s="198"/>
      <c r="AW304" s="198"/>
      <c r="AX304" s="198"/>
      <c r="AY304" s="198"/>
      <c r="AZ304" s="198"/>
      <c r="BA304" s="198"/>
      <c r="BB304" s="198"/>
      <c r="BC304" s="198"/>
      <c r="BD304" s="198"/>
      <c r="BE304" s="198"/>
      <c r="BF304" s="198"/>
    </row>
    <row r="305" spans="1:58" s="199" customFormat="1" ht="71.25" x14ac:dyDescent="0.2">
      <c r="A305" s="184"/>
      <c r="B305" s="211"/>
      <c r="C305" s="211"/>
      <c r="D305" s="211"/>
      <c r="E305" s="252" t="s">
        <v>791</v>
      </c>
      <c r="F305" s="103" t="s">
        <v>1283</v>
      </c>
      <c r="G305" s="216">
        <v>0.1</v>
      </c>
      <c r="H305" s="146" t="s">
        <v>1284</v>
      </c>
      <c r="I305" s="244" t="s">
        <v>1285</v>
      </c>
      <c r="J305" s="146" t="s">
        <v>1286</v>
      </c>
      <c r="K305" s="146" t="s">
        <v>1127</v>
      </c>
      <c r="L305" s="103" t="s">
        <v>318</v>
      </c>
      <c r="M305" s="103" t="s">
        <v>319</v>
      </c>
      <c r="N305" s="214">
        <v>26557.065000000002</v>
      </c>
      <c r="O305" s="224"/>
      <c r="P305" s="211"/>
      <c r="Q305" s="208">
        <v>41</v>
      </c>
      <c r="R305" s="208">
        <v>111</v>
      </c>
      <c r="S305" s="189"/>
      <c r="T305" s="189"/>
      <c r="U305" s="198"/>
      <c r="V305" s="198"/>
      <c r="W305" s="198"/>
      <c r="X305" s="198"/>
      <c r="Y305" s="198"/>
      <c r="Z305" s="198"/>
      <c r="AA305" s="198"/>
      <c r="AB305" s="198"/>
      <c r="AC305" s="198"/>
      <c r="AD305" s="198"/>
      <c r="AE305" s="198"/>
      <c r="AF305" s="198"/>
      <c r="AG305" s="198"/>
      <c r="AH305" s="198"/>
      <c r="AI305" s="198"/>
      <c r="AJ305" s="198"/>
      <c r="AK305" s="198"/>
      <c r="AL305" s="198"/>
      <c r="AM305" s="198"/>
      <c r="AN305" s="198"/>
      <c r="AO305" s="198"/>
      <c r="AP305" s="198"/>
      <c r="AQ305" s="198"/>
      <c r="AR305" s="198"/>
      <c r="AS305" s="198"/>
      <c r="AT305" s="198"/>
      <c r="AU305" s="198"/>
      <c r="AV305" s="198"/>
      <c r="AW305" s="198"/>
      <c r="AX305" s="198"/>
      <c r="AY305" s="198"/>
      <c r="AZ305" s="198"/>
      <c r="BA305" s="198"/>
      <c r="BB305" s="198"/>
      <c r="BC305" s="198"/>
      <c r="BD305" s="198"/>
      <c r="BE305" s="198"/>
      <c r="BF305" s="198"/>
    </row>
    <row r="306" spans="1:58" s="199" customFormat="1" ht="60" x14ac:dyDescent="0.2">
      <c r="A306" s="184"/>
      <c r="B306" s="212" t="s">
        <v>1116</v>
      </c>
      <c r="C306" s="203" t="s">
        <v>1128</v>
      </c>
      <c r="D306" s="212">
        <v>3</v>
      </c>
      <c r="E306" s="203"/>
      <c r="F306" s="203" t="s">
        <v>1301</v>
      </c>
      <c r="G306" s="204">
        <f>SUM(G307:G309)</f>
        <v>1</v>
      </c>
      <c r="H306" s="203" t="s">
        <v>1129</v>
      </c>
      <c r="I306" s="203" t="s">
        <v>1287</v>
      </c>
      <c r="J306" s="203" t="s">
        <v>1294</v>
      </c>
      <c r="K306" s="203" t="s">
        <v>1127</v>
      </c>
      <c r="L306" s="203" t="s">
        <v>318</v>
      </c>
      <c r="M306" s="203" t="s">
        <v>319</v>
      </c>
      <c r="N306" s="213">
        <v>265570.65000000002</v>
      </c>
      <c r="O306" s="212"/>
      <c r="P306" s="212"/>
      <c r="Q306" s="203">
        <v>41</v>
      </c>
      <c r="R306" s="203">
        <v>111</v>
      </c>
      <c r="S306" s="189"/>
      <c r="T306" s="189"/>
      <c r="U306" s="198"/>
      <c r="V306" s="198"/>
      <c r="W306" s="198"/>
      <c r="X306" s="198"/>
      <c r="Y306" s="198"/>
      <c r="Z306" s="198"/>
      <c r="AA306" s="198"/>
      <c r="AB306" s="198"/>
      <c r="AC306" s="198"/>
      <c r="AD306" s="198"/>
      <c r="AE306" s="198"/>
      <c r="AF306" s="198"/>
      <c r="AG306" s="198"/>
      <c r="AH306" s="198"/>
      <c r="AI306" s="198"/>
      <c r="AJ306" s="198"/>
      <c r="AK306" s="198"/>
      <c r="AL306" s="198"/>
      <c r="AM306" s="198"/>
      <c r="AN306" s="198"/>
      <c r="AO306" s="198"/>
      <c r="AP306" s="198"/>
      <c r="AQ306" s="198"/>
      <c r="AR306" s="198"/>
      <c r="AS306" s="198"/>
      <c r="AT306" s="198"/>
      <c r="AU306" s="198"/>
      <c r="AV306" s="198"/>
      <c r="AW306" s="198"/>
      <c r="AX306" s="198"/>
      <c r="AY306" s="198"/>
      <c r="AZ306" s="198"/>
      <c r="BA306" s="198"/>
      <c r="BB306" s="198"/>
      <c r="BC306" s="198"/>
      <c r="BD306" s="198"/>
      <c r="BE306" s="198"/>
      <c r="BF306" s="198"/>
    </row>
    <row r="307" spans="1:58" s="199" customFormat="1" ht="42.75" x14ac:dyDescent="0.2">
      <c r="A307" s="184"/>
      <c r="B307" s="211"/>
      <c r="C307" s="211"/>
      <c r="D307" s="211"/>
      <c r="E307" s="103" t="s">
        <v>326</v>
      </c>
      <c r="F307" s="103" t="s">
        <v>1288</v>
      </c>
      <c r="G307" s="216">
        <v>0.2</v>
      </c>
      <c r="H307" s="146" t="s">
        <v>1297</v>
      </c>
      <c r="I307" s="146" t="s">
        <v>1296</v>
      </c>
      <c r="J307" s="146" t="s">
        <v>1295</v>
      </c>
      <c r="K307" s="146" t="s">
        <v>1127</v>
      </c>
      <c r="L307" s="103" t="s">
        <v>358</v>
      </c>
      <c r="M307" s="103" t="s">
        <v>382</v>
      </c>
      <c r="N307" s="214">
        <f>N306*G307</f>
        <v>53114.130000000005</v>
      </c>
      <c r="O307" s="211"/>
      <c r="P307" s="211"/>
      <c r="Q307" s="208">
        <v>41</v>
      </c>
      <c r="R307" s="208">
        <v>111</v>
      </c>
      <c r="S307" s="189"/>
      <c r="T307" s="189"/>
      <c r="U307" s="198"/>
      <c r="V307" s="198"/>
      <c r="W307" s="198"/>
      <c r="X307" s="198"/>
      <c r="Y307" s="198"/>
      <c r="Z307" s="198"/>
      <c r="AA307" s="198"/>
      <c r="AB307" s="198"/>
      <c r="AC307" s="198"/>
      <c r="AD307" s="198"/>
      <c r="AE307" s="198"/>
      <c r="AF307" s="198"/>
      <c r="AG307" s="198"/>
      <c r="AH307" s="198"/>
      <c r="AI307" s="198"/>
      <c r="AJ307" s="198"/>
      <c r="AK307" s="198"/>
      <c r="AL307" s="198"/>
      <c r="AM307" s="198"/>
      <c r="AN307" s="198"/>
      <c r="AO307" s="198"/>
      <c r="AP307" s="198"/>
      <c r="AQ307" s="198"/>
      <c r="AR307" s="198"/>
      <c r="AS307" s="198"/>
      <c r="AT307" s="198"/>
      <c r="AU307" s="198"/>
      <c r="AV307" s="198"/>
      <c r="AW307" s="198"/>
      <c r="AX307" s="198"/>
      <c r="AY307" s="198"/>
      <c r="AZ307" s="198"/>
      <c r="BA307" s="198"/>
      <c r="BB307" s="198"/>
      <c r="BC307" s="198"/>
      <c r="BD307" s="198"/>
      <c r="BE307" s="198"/>
      <c r="BF307" s="198"/>
    </row>
    <row r="308" spans="1:58" s="199" customFormat="1" ht="42.75" x14ac:dyDescent="0.2">
      <c r="A308" s="184"/>
      <c r="B308" s="211"/>
      <c r="C308" s="211"/>
      <c r="D308" s="211"/>
      <c r="E308" s="103" t="s">
        <v>353</v>
      </c>
      <c r="F308" s="103" t="s">
        <v>1289</v>
      </c>
      <c r="G308" s="216">
        <v>0.3</v>
      </c>
      <c r="H308" s="146" t="s">
        <v>1300</v>
      </c>
      <c r="I308" s="146" t="s">
        <v>1298</v>
      </c>
      <c r="J308" s="146" t="s">
        <v>1299</v>
      </c>
      <c r="K308" s="146" t="s">
        <v>1127</v>
      </c>
      <c r="L308" s="103" t="s">
        <v>359</v>
      </c>
      <c r="M308" s="103" t="s">
        <v>405</v>
      </c>
      <c r="N308" s="214">
        <f>N306*G308</f>
        <v>79671.195000000007</v>
      </c>
      <c r="O308" s="211"/>
      <c r="P308" s="211"/>
      <c r="Q308" s="208">
        <v>41</v>
      </c>
      <c r="R308" s="208">
        <v>111</v>
      </c>
      <c r="S308" s="189"/>
      <c r="T308" s="189"/>
      <c r="U308" s="198"/>
      <c r="V308" s="198"/>
      <c r="W308" s="198"/>
      <c r="X308" s="198"/>
      <c r="Y308" s="198"/>
      <c r="Z308" s="198"/>
      <c r="AA308" s="198"/>
      <c r="AB308" s="198"/>
      <c r="AC308" s="198"/>
      <c r="AD308" s="198"/>
      <c r="AE308" s="198"/>
      <c r="AF308" s="198"/>
      <c r="AG308" s="198"/>
      <c r="AH308" s="198"/>
      <c r="AI308" s="198"/>
      <c r="AJ308" s="198"/>
      <c r="AK308" s="198"/>
      <c r="AL308" s="198"/>
      <c r="AM308" s="198"/>
      <c r="AN308" s="198"/>
      <c r="AO308" s="198"/>
      <c r="AP308" s="198"/>
      <c r="AQ308" s="198"/>
      <c r="AR308" s="198"/>
      <c r="AS308" s="198"/>
      <c r="AT308" s="198"/>
      <c r="AU308" s="198"/>
      <c r="AV308" s="198"/>
      <c r="AW308" s="198"/>
      <c r="AX308" s="198"/>
      <c r="AY308" s="198"/>
      <c r="AZ308" s="198"/>
      <c r="BA308" s="198"/>
      <c r="BB308" s="198"/>
      <c r="BC308" s="198"/>
      <c r="BD308" s="198"/>
      <c r="BE308" s="198"/>
      <c r="BF308" s="198"/>
    </row>
    <row r="309" spans="1:58" s="199" customFormat="1" ht="42.75" x14ac:dyDescent="0.2">
      <c r="A309" s="184"/>
      <c r="B309" s="211"/>
      <c r="C309" s="211"/>
      <c r="D309" s="211"/>
      <c r="E309" s="103" t="s">
        <v>360</v>
      </c>
      <c r="F309" s="103" t="s">
        <v>1290</v>
      </c>
      <c r="G309" s="216">
        <v>0.5</v>
      </c>
      <c r="H309" s="146" t="s">
        <v>1291</v>
      </c>
      <c r="I309" s="146" t="s">
        <v>1292</v>
      </c>
      <c r="J309" s="146" t="s">
        <v>1293</v>
      </c>
      <c r="K309" s="146" t="s">
        <v>1127</v>
      </c>
      <c r="L309" s="103" t="s">
        <v>352</v>
      </c>
      <c r="M309" s="103" t="s">
        <v>382</v>
      </c>
      <c r="N309" s="214">
        <f>N306*G309</f>
        <v>132785.32500000001</v>
      </c>
      <c r="O309" s="211"/>
      <c r="P309" s="211"/>
      <c r="Q309" s="208">
        <v>41</v>
      </c>
      <c r="R309" s="208">
        <v>111</v>
      </c>
      <c r="S309" s="189"/>
      <c r="T309" s="189"/>
      <c r="U309" s="198"/>
      <c r="V309" s="198"/>
      <c r="W309" s="198"/>
      <c r="X309" s="198"/>
      <c r="Y309" s="198"/>
      <c r="Z309" s="198"/>
      <c r="AA309" s="198"/>
      <c r="AB309" s="198"/>
      <c r="AC309" s="198"/>
      <c r="AD309" s="198"/>
      <c r="AE309" s="198"/>
      <c r="AF309" s="198"/>
      <c r="AG309" s="198"/>
      <c r="AH309" s="198"/>
      <c r="AI309" s="198"/>
      <c r="AJ309" s="198"/>
      <c r="AK309" s="198"/>
      <c r="AL309" s="198"/>
      <c r="AM309" s="198"/>
      <c r="AN309" s="198"/>
      <c r="AO309" s="198"/>
      <c r="AP309" s="198"/>
      <c r="AQ309" s="198"/>
      <c r="AR309" s="198"/>
      <c r="AS309" s="198"/>
      <c r="AT309" s="198"/>
      <c r="AU309" s="198"/>
      <c r="AV309" s="198"/>
      <c r="AW309" s="198"/>
      <c r="AX309" s="198"/>
      <c r="AY309" s="198"/>
      <c r="AZ309" s="198"/>
      <c r="BA309" s="198"/>
      <c r="BB309" s="198"/>
      <c r="BC309" s="198"/>
      <c r="BD309" s="198"/>
      <c r="BE309" s="198"/>
      <c r="BF309" s="198"/>
    </row>
    <row r="310" spans="1:58" s="199" customFormat="1" ht="75" x14ac:dyDescent="0.2">
      <c r="A310" s="184"/>
      <c r="B310" s="212" t="s">
        <v>1116</v>
      </c>
      <c r="C310" s="203" t="s">
        <v>1131</v>
      </c>
      <c r="D310" s="203">
        <v>4</v>
      </c>
      <c r="E310" s="203"/>
      <c r="F310" s="203" t="s">
        <v>1132</v>
      </c>
      <c r="G310" s="204">
        <f>SUM(G311:G316)</f>
        <v>1</v>
      </c>
      <c r="H310" s="203" t="s">
        <v>1133</v>
      </c>
      <c r="I310" s="203" t="s">
        <v>1240</v>
      </c>
      <c r="J310" s="203" t="s">
        <v>1237</v>
      </c>
      <c r="K310" s="203" t="s">
        <v>1135</v>
      </c>
      <c r="L310" s="203" t="s">
        <v>318</v>
      </c>
      <c r="M310" s="203" t="s">
        <v>319</v>
      </c>
      <c r="N310" s="205">
        <v>318684.78000000003</v>
      </c>
      <c r="O310" s="212"/>
      <c r="P310" s="212"/>
      <c r="Q310" s="203">
        <v>41</v>
      </c>
      <c r="R310" s="203">
        <v>111</v>
      </c>
      <c r="S310" s="189"/>
      <c r="T310" s="189"/>
      <c r="U310" s="198"/>
      <c r="V310" s="198"/>
      <c r="W310" s="198"/>
      <c r="X310" s="198"/>
      <c r="Y310" s="198"/>
      <c r="Z310" s="198"/>
      <c r="AA310" s="198"/>
      <c r="AB310" s="198"/>
      <c r="AC310" s="198"/>
      <c r="AD310" s="198"/>
      <c r="AE310" s="198"/>
      <c r="AF310" s="198"/>
      <c r="AG310" s="198"/>
      <c r="AH310" s="198"/>
      <c r="AI310" s="198"/>
      <c r="AJ310" s="198"/>
      <c r="AK310" s="198"/>
      <c r="AL310" s="198"/>
      <c r="AM310" s="198"/>
      <c r="AN310" s="198"/>
      <c r="AO310" s="198"/>
      <c r="AP310" s="198"/>
      <c r="AQ310" s="198"/>
      <c r="AR310" s="198"/>
      <c r="AS310" s="198"/>
      <c r="AT310" s="198"/>
      <c r="AU310" s="198"/>
      <c r="AV310" s="198"/>
      <c r="AW310" s="198"/>
      <c r="AX310" s="198"/>
      <c r="AY310" s="198"/>
      <c r="AZ310" s="198"/>
      <c r="BA310" s="198"/>
      <c r="BB310" s="198"/>
      <c r="BC310" s="198"/>
      <c r="BD310" s="198"/>
      <c r="BE310" s="198"/>
      <c r="BF310" s="198"/>
    </row>
    <row r="311" spans="1:58" s="199" customFormat="1" ht="28.5" x14ac:dyDescent="0.2">
      <c r="A311" s="184"/>
      <c r="B311" s="211"/>
      <c r="C311" s="211"/>
      <c r="D311" s="211"/>
      <c r="E311" s="163" t="s">
        <v>326</v>
      </c>
      <c r="F311" s="167" t="s">
        <v>1217</v>
      </c>
      <c r="G311" s="250">
        <v>0.2</v>
      </c>
      <c r="H311" s="121" t="s">
        <v>1218</v>
      </c>
      <c r="I311" s="121" t="s">
        <v>1219</v>
      </c>
      <c r="J311" s="121" t="s">
        <v>1230</v>
      </c>
      <c r="K311" s="121" t="s">
        <v>1135</v>
      </c>
      <c r="L311" s="163" t="s">
        <v>318</v>
      </c>
      <c r="M311" s="163" t="s">
        <v>319</v>
      </c>
      <c r="N311" s="214">
        <v>63736.956000000006</v>
      </c>
      <c r="O311" s="224"/>
      <c r="P311" s="211"/>
      <c r="Q311" s="208">
        <v>41</v>
      </c>
      <c r="R311" s="208">
        <v>111</v>
      </c>
      <c r="S311" s="189"/>
      <c r="T311" s="189"/>
      <c r="U311" s="198"/>
      <c r="V311" s="198"/>
      <c r="W311" s="198"/>
      <c r="X311" s="198"/>
      <c r="Y311" s="198"/>
      <c r="Z311" s="198"/>
      <c r="AA311" s="198"/>
      <c r="AB311" s="198"/>
      <c r="AC311" s="198"/>
      <c r="AD311" s="198"/>
      <c r="AE311" s="198"/>
      <c r="AF311" s="198"/>
      <c r="AG311" s="198"/>
      <c r="AH311" s="198"/>
      <c r="AI311" s="198"/>
      <c r="AJ311" s="198"/>
      <c r="AK311" s="198"/>
      <c r="AL311" s="198"/>
      <c r="AM311" s="198"/>
      <c r="AN311" s="198"/>
      <c r="AO311" s="198"/>
      <c r="AP311" s="198"/>
      <c r="AQ311" s="198"/>
      <c r="AR311" s="198"/>
      <c r="AS311" s="198"/>
      <c r="AT311" s="198"/>
      <c r="AU311" s="198"/>
      <c r="AV311" s="198"/>
      <c r="AW311" s="198"/>
      <c r="AX311" s="198"/>
      <c r="AY311" s="198"/>
      <c r="AZ311" s="198"/>
      <c r="BA311" s="198"/>
      <c r="BB311" s="198"/>
      <c r="BC311" s="198"/>
      <c r="BD311" s="198"/>
      <c r="BE311" s="198"/>
      <c r="BF311" s="198"/>
    </row>
    <row r="312" spans="1:58" s="199" customFormat="1" ht="71.25" x14ac:dyDescent="0.2">
      <c r="A312" s="184"/>
      <c r="B312" s="211"/>
      <c r="C312" s="211"/>
      <c r="D312" s="211"/>
      <c r="E312" s="163" t="s">
        <v>353</v>
      </c>
      <c r="F312" s="167" t="s">
        <v>1220</v>
      </c>
      <c r="G312" s="250">
        <v>0.2</v>
      </c>
      <c r="H312" s="121" t="s">
        <v>1646</v>
      </c>
      <c r="I312" s="121" t="s">
        <v>1221</v>
      </c>
      <c r="J312" s="121" t="s">
        <v>1236</v>
      </c>
      <c r="K312" s="121" t="s">
        <v>1135</v>
      </c>
      <c r="L312" s="163" t="s">
        <v>318</v>
      </c>
      <c r="M312" s="163" t="s">
        <v>319</v>
      </c>
      <c r="N312" s="214">
        <v>63736.956000000006</v>
      </c>
      <c r="O312" s="224"/>
      <c r="P312" s="211"/>
      <c r="Q312" s="208">
        <v>41</v>
      </c>
      <c r="R312" s="208">
        <v>111</v>
      </c>
      <c r="S312" s="189"/>
      <c r="T312" s="189"/>
      <c r="U312" s="198"/>
      <c r="V312" s="198"/>
      <c r="W312" s="198"/>
      <c r="X312" s="198"/>
      <c r="Y312" s="198"/>
      <c r="Z312" s="198"/>
      <c r="AA312" s="198"/>
      <c r="AB312" s="198"/>
      <c r="AC312" s="198"/>
      <c r="AD312" s="198"/>
      <c r="AE312" s="198"/>
      <c r="AF312" s="198"/>
      <c r="AG312" s="198"/>
      <c r="AH312" s="198"/>
      <c r="AI312" s="198"/>
      <c r="AJ312" s="198"/>
      <c r="AK312" s="198"/>
      <c r="AL312" s="198"/>
      <c r="AM312" s="198"/>
      <c r="AN312" s="198"/>
      <c r="AO312" s="198"/>
      <c r="AP312" s="198"/>
      <c r="AQ312" s="198"/>
      <c r="AR312" s="198"/>
      <c r="AS312" s="198"/>
      <c r="AT312" s="198"/>
      <c r="AU312" s="198"/>
      <c r="AV312" s="198"/>
      <c r="AW312" s="198"/>
      <c r="AX312" s="198"/>
      <c r="AY312" s="198"/>
      <c r="AZ312" s="198"/>
      <c r="BA312" s="198"/>
      <c r="BB312" s="198"/>
      <c r="BC312" s="198"/>
      <c r="BD312" s="198"/>
      <c r="BE312" s="198"/>
      <c r="BF312" s="198"/>
    </row>
    <row r="313" spans="1:58" s="199" customFormat="1" ht="57" x14ac:dyDescent="0.2">
      <c r="A313" s="184"/>
      <c r="B313" s="211"/>
      <c r="C313" s="211"/>
      <c r="D313" s="211"/>
      <c r="E313" s="163" t="s">
        <v>360</v>
      </c>
      <c r="F313" s="167" t="s">
        <v>1222</v>
      </c>
      <c r="G313" s="250">
        <v>0.2</v>
      </c>
      <c r="H313" s="121" t="s">
        <v>1645</v>
      </c>
      <c r="I313" s="121" t="s">
        <v>1223</v>
      </c>
      <c r="J313" s="121" t="s">
        <v>1231</v>
      </c>
      <c r="K313" s="121" t="s">
        <v>1135</v>
      </c>
      <c r="L313" s="163" t="s">
        <v>318</v>
      </c>
      <c r="M313" s="163" t="s">
        <v>319</v>
      </c>
      <c r="N313" s="214">
        <v>63736.956000000006</v>
      </c>
      <c r="O313" s="224"/>
      <c r="P313" s="211"/>
      <c r="Q313" s="208">
        <v>41</v>
      </c>
      <c r="R313" s="208">
        <v>111</v>
      </c>
      <c r="S313" s="189"/>
      <c r="T313" s="189"/>
      <c r="U313" s="198"/>
      <c r="V313" s="198"/>
      <c r="W313" s="198"/>
      <c r="X313" s="198"/>
      <c r="Y313" s="198"/>
      <c r="Z313" s="198"/>
      <c r="AA313" s="198"/>
      <c r="AB313" s="198"/>
      <c r="AC313" s="198"/>
      <c r="AD313" s="198"/>
      <c r="AE313" s="198"/>
      <c r="AF313" s="198"/>
      <c r="AG313" s="198"/>
      <c r="AH313" s="198"/>
      <c r="AI313" s="198"/>
      <c r="AJ313" s="198"/>
      <c r="AK313" s="198"/>
      <c r="AL313" s="198"/>
      <c r="AM313" s="198"/>
      <c r="AN313" s="198"/>
      <c r="AO313" s="198"/>
      <c r="AP313" s="198"/>
      <c r="AQ313" s="198"/>
      <c r="AR313" s="198"/>
      <c r="AS313" s="198"/>
      <c r="AT313" s="198"/>
      <c r="AU313" s="198"/>
      <c r="AV313" s="198"/>
      <c r="AW313" s="198"/>
      <c r="AX313" s="198"/>
      <c r="AY313" s="198"/>
      <c r="AZ313" s="198"/>
      <c r="BA313" s="198"/>
      <c r="BB313" s="198"/>
      <c r="BC313" s="198"/>
      <c r="BD313" s="198"/>
      <c r="BE313" s="198"/>
      <c r="BF313" s="198"/>
    </row>
    <row r="314" spans="1:58" s="199" customFormat="1" ht="57" x14ac:dyDescent="0.2">
      <c r="A314" s="184"/>
      <c r="B314" s="211"/>
      <c r="C314" s="211"/>
      <c r="D314" s="211"/>
      <c r="E314" s="163" t="s">
        <v>366</v>
      </c>
      <c r="F314" s="167" t="s">
        <v>1224</v>
      </c>
      <c r="G314" s="250">
        <v>0.2</v>
      </c>
      <c r="H314" s="121" t="s">
        <v>1644</v>
      </c>
      <c r="I314" s="121" t="s">
        <v>1232</v>
      </c>
      <c r="J314" s="121" t="s">
        <v>1233</v>
      </c>
      <c r="K314" s="121" t="s">
        <v>1238</v>
      </c>
      <c r="L314" s="163" t="s">
        <v>318</v>
      </c>
      <c r="M314" s="163" t="s">
        <v>319</v>
      </c>
      <c r="N314" s="214">
        <v>63736.956000000006</v>
      </c>
      <c r="O314" s="224"/>
      <c r="P314" s="211"/>
      <c r="Q314" s="208">
        <v>41</v>
      </c>
      <c r="R314" s="208">
        <v>111</v>
      </c>
      <c r="S314" s="189"/>
      <c r="T314" s="189"/>
      <c r="U314" s="198"/>
      <c r="V314" s="198"/>
      <c r="W314" s="198"/>
      <c r="X314" s="198"/>
      <c r="Y314" s="198"/>
      <c r="Z314" s="198"/>
      <c r="AA314" s="198"/>
      <c r="AB314" s="198"/>
      <c r="AC314" s="198"/>
      <c r="AD314" s="198"/>
      <c r="AE314" s="198"/>
      <c r="AF314" s="198"/>
      <c r="AG314" s="198"/>
      <c r="AH314" s="198"/>
      <c r="AI314" s="198"/>
      <c r="AJ314" s="198"/>
      <c r="AK314" s="198"/>
      <c r="AL314" s="198"/>
      <c r="AM314" s="198"/>
      <c r="AN314" s="198"/>
      <c r="AO314" s="198"/>
      <c r="AP314" s="198"/>
      <c r="AQ314" s="198"/>
      <c r="AR314" s="198"/>
      <c r="AS314" s="198"/>
      <c r="AT314" s="198"/>
      <c r="AU314" s="198"/>
      <c r="AV314" s="198"/>
      <c r="AW314" s="198"/>
      <c r="AX314" s="198"/>
      <c r="AY314" s="198"/>
      <c r="AZ314" s="198"/>
      <c r="BA314" s="198"/>
      <c r="BB314" s="198"/>
      <c r="BC314" s="198"/>
      <c r="BD314" s="198"/>
      <c r="BE314" s="198"/>
      <c r="BF314" s="198"/>
    </row>
    <row r="315" spans="1:58" s="199" customFormat="1" ht="42.75" x14ac:dyDescent="0.2">
      <c r="A315" s="184"/>
      <c r="B315" s="211"/>
      <c r="C315" s="211"/>
      <c r="D315" s="211"/>
      <c r="E315" s="163" t="s">
        <v>370</v>
      </c>
      <c r="F315" s="167" t="s">
        <v>1225</v>
      </c>
      <c r="G315" s="250">
        <v>0.1</v>
      </c>
      <c r="H315" s="121" t="s">
        <v>1643</v>
      </c>
      <c r="I315" s="121" t="s">
        <v>1226</v>
      </c>
      <c r="J315" s="121" t="s">
        <v>1234</v>
      </c>
      <c r="K315" s="121" t="s">
        <v>1239</v>
      </c>
      <c r="L315" s="163" t="s">
        <v>352</v>
      </c>
      <c r="M315" s="163" t="s">
        <v>382</v>
      </c>
      <c r="N315" s="214">
        <v>31868.478000000003</v>
      </c>
      <c r="O315" s="224"/>
      <c r="P315" s="211"/>
      <c r="Q315" s="208">
        <v>41</v>
      </c>
      <c r="R315" s="208">
        <v>111</v>
      </c>
      <c r="S315" s="189"/>
      <c r="T315" s="189"/>
      <c r="U315" s="198"/>
      <c r="V315" s="198"/>
      <c r="W315" s="198"/>
      <c r="X315" s="198"/>
      <c r="Y315" s="198"/>
      <c r="Z315" s="198"/>
      <c r="AA315" s="198"/>
      <c r="AB315" s="198"/>
      <c r="AC315" s="198"/>
      <c r="AD315" s="198"/>
      <c r="AE315" s="198"/>
      <c r="AF315" s="198"/>
      <c r="AG315" s="198"/>
      <c r="AH315" s="198"/>
      <c r="AI315" s="198"/>
      <c r="AJ315" s="198"/>
      <c r="AK315" s="198"/>
      <c r="AL315" s="198"/>
      <c r="AM315" s="198"/>
      <c r="AN315" s="198"/>
      <c r="AO315" s="198"/>
      <c r="AP315" s="198"/>
      <c r="AQ315" s="198"/>
      <c r="AR315" s="198"/>
      <c r="AS315" s="198"/>
      <c r="AT315" s="198"/>
      <c r="AU315" s="198"/>
      <c r="AV315" s="198"/>
      <c r="AW315" s="198"/>
      <c r="AX315" s="198"/>
      <c r="AY315" s="198"/>
      <c r="AZ315" s="198"/>
      <c r="BA315" s="198"/>
      <c r="BB315" s="198"/>
      <c r="BC315" s="198"/>
      <c r="BD315" s="198"/>
      <c r="BE315" s="198"/>
      <c r="BF315" s="198"/>
    </row>
    <row r="316" spans="1:58" s="199" customFormat="1" ht="71.25" x14ac:dyDescent="0.2">
      <c r="A316" s="184"/>
      <c r="B316" s="211"/>
      <c r="C316" s="211"/>
      <c r="D316" s="211"/>
      <c r="E316" s="163" t="s">
        <v>377</v>
      </c>
      <c r="F316" s="167" t="s">
        <v>1227</v>
      </c>
      <c r="G316" s="250">
        <v>0.1</v>
      </c>
      <c r="H316" s="121" t="s">
        <v>1647</v>
      </c>
      <c r="I316" s="121" t="s">
        <v>1228</v>
      </c>
      <c r="J316" s="121" t="s">
        <v>1235</v>
      </c>
      <c r="K316" s="121" t="s">
        <v>1229</v>
      </c>
      <c r="L316" s="163" t="s">
        <v>318</v>
      </c>
      <c r="M316" s="163" t="s">
        <v>319</v>
      </c>
      <c r="N316" s="214">
        <v>31868.478000000003</v>
      </c>
      <c r="O316" s="224"/>
      <c r="P316" s="211"/>
      <c r="Q316" s="208">
        <v>41</v>
      </c>
      <c r="R316" s="208">
        <v>111</v>
      </c>
      <c r="S316" s="189"/>
      <c r="T316" s="189"/>
      <c r="U316" s="198"/>
      <c r="V316" s="198"/>
      <c r="W316" s="198"/>
      <c r="X316" s="198"/>
      <c r="Y316" s="198"/>
      <c r="Z316" s="198"/>
      <c r="AA316" s="198"/>
      <c r="AB316" s="198"/>
      <c r="AC316" s="198"/>
      <c r="AD316" s="198"/>
      <c r="AE316" s="198"/>
      <c r="AF316" s="198"/>
      <c r="AG316" s="198"/>
      <c r="AH316" s="198"/>
      <c r="AI316" s="198"/>
      <c r="AJ316" s="198"/>
      <c r="AK316" s="198"/>
      <c r="AL316" s="198"/>
      <c r="AM316" s="198"/>
      <c r="AN316" s="198"/>
      <c r="AO316" s="198"/>
      <c r="AP316" s="198"/>
      <c r="AQ316" s="198"/>
      <c r="AR316" s="198"/>
      <c r="AS316" s="198"/>
      <c r="AT316" s="198"/>
      <c r="AU316" s="198"/>
      <c r="AV316" s="198"/>
      <c r="AW316" s="198"/>
      <c r="AX316" s="198"/>
      <c r="AY316" s="198"/>
      <c r="AZ316" s="198"/>
      <c r="BA316" s="198"/>
      <c r="BB316" s="198"/>
      <c r="BC316" s="198"/>
      <c r="BD316" s="198"/>
      <c r="BE316" s="198"/>
      <c r="BF316" s="198"/>
    </row>
    <row r="317" spans="1:58" s="199" customFormat="1" ht="90" x14ac:dyDescent="0.2">
      <c r="A317" s="184"/>
      <c r="B317" s="212" t="s">
        <v>1163</v>
      </c>
      <c r="C317" s="203" t="s">
        <v>1164</v>
      </c>
      <c r="D317" s="212">
        <v>1</v>
      </c>
      <c r="E317" s="212"/>
      <c r="F317" s="203" t="s">
        <v>1639</v>
      </c>
      <c r="G317" s="204">
        <f>SUM(G318:G319)</f>
        <v>1</v>
      </c>
      <c r="H317" s="212" t="s">
        <v>1144</v>
      </c>
      <c r="I317" s="212" t="s">
        <v>1651</v>
      </c>
      <c r="J317" s="212" t="s">
        <v>1655</v>
      </c>
      <c r="K317" s="203" t="s">
        <v>1072</v>
      </c>
      <c r="L317" s="212" t="s">
        <v>1303</v>
      </c>
      <c r="M317" s="212" t="s">
        <v>319</v>
      </c>
      <c r="N317" s="213">
        <v>531141.30000000005</v>
      </c>
      <c r="O317" s="212"/>
      <c r="P317" s="212"/>
      <c r="Q317" s="203">
        <v>41</v>
      </c>
      <c r="R317" s="203">
        <v>111</v>
      </c>
      <c r="S317" s="189"/>
      <c r="T317" s="189"/>
      <c r="U317" s="198"/>
      <c r="V317" s="198"/>
      <c r="W317" s="198"/>
      <c r="X317" s="198"/>
      <c r="Y317" s="198"/>
      <c r="Z317" s="198"/>
      <c r="AA317" s="198"/>
      <c r="AB317" s="198"/>
      <c r="AC317" s="198"/>
      <c r="AD317" s="198"/>
      <c r="AE317" s="198"/>
      <c r="AF317" s="198"/>
      <c r="AG317" s="198"/>
      <c r="AH317" s="198"/>
      <c r="AI317" s="198"/>
      <c r="AJ317" s="198"/>
      <c r="AK317" s="198"/>
      <c r="AL317" s="198"/>
      <c r="AM317" s="198"/>
      <c r="AN317" s="198"/>
      <c r="AO317" s="198"/>
      <c r="AP317" s="198"/>
      <c r="AQ317" s="198"/>
      <c r="AR317" s="198"/>
      <c r="AS317" s="198"/>
      <c r="AT317" s="198"/>
      <c r="AU317" s="198"/>
      <c r="AV317" s="198"/>
      <c r="AW317" s="198"/>
      <c r="AX317" s="198"/>
      <c r="AY317" s="198"/>
      <c r="AZ317" s="198"/>
      <c r="BA317" s="198"/>
      <c r="BB317" s="198"/>
      <c r="BC317" s="198"/>
      <c r="BD317" s="198"/>
      <c r="BE317" s="198"/>
      <c r="BF317" s="198"/>
    </row>
    <row r="318" spans="1:58" s="199" customFormat="1" ht="57" x14ac:dyDescent="0.2">
      <c r="A318" s="184"/>
      <c r="B318" s="211"/>
      <c r="C318" s="211"/>
      <c r="D318" s="267"/>
      <c r="E318" s="163" t="s">
        <v>326</v>
      </c>
      <c r="F318" s="167" t="s">
        <v>1640</v>
      </c>
      <c r="G318" s="261">
        <v>0.3</v>
      </c>
      <c r="H318" s="121" t="s">
        <v>1648</v>
      </c>
      <c r="I318" s="121" t="s">
        <v>1652</v>
      </c>
      <c r="J318" s="121" t="s">
        <v>1641</v>
      </c>
      <c r="K318" s="121" t="s">
        <v>1072</v>
      </c>
      <c r="L318" s="263" t="s">
        <v>318</v>
      </c>
      <c r="M318" s="263" t="s">
        <v>319</v>
      </c>
      <c r="N318" s="214">
        <f>N317*G318</f>
        <v>159342.39000000001</v>
      </c>
      <c r="O318" s="211"/>
      <c r="P318" s="211"/>
      <c r="Q318" s="208">
        <v>41</v>
      </c>
      <c r="R318" s="208">
        <v>111</v>
      </c>
      <c r="S318" s="189"/>
      <c r="T318" s="189"/>
      <c r="U318" s="198"/>
      <c r="V318" s="198"/>
      <c r="W318" s="198"/>
      <c r="X318" s="198"/>
      <c r="Y318" s="198"/>
      <c r="Z318" s="198"/>
      <c r="AA318" s="198"/>
      <c r="AB318" s="198"/>
      <c r="AC318" s="198"/>
      <c r="AD318" s="198"/>
      <c r="AE318" s="198"/>
      <c r="AF318" s="198"/>
      <c r="AG318" s="198"/>
      <c r="AH318" s="198"/>
      <c r="AI318" s="198"/>
      <c r="AJ318" s="198"/>
      <c r="AK318" s="198"/>
      <c r="AL318" s="198"/>
      <c r="AM318" s="198"/>
      <c r="AN318" s="198"/>
      <c r="AO318" s="198"/>
      <c r="AP318" s="198"/>
      <c r="AQ318" s="198"/>
      <c r="AR318" s="198"/>
      <c r="AS318" s="198"/>
      <c r="AT318" s="198"/>
      <c r="AU318" s="198"/>
      <c r="AV318" s="198"/>
      <c r="AW318" s="198"/>
      <c r="AX318" s="198"/>
      <c r="AY318" s="198"/>
      <c r="AZ318" s="198"/>
      <c r="BA318" s="198"/>
      <c r="BB318" s="198"/>
      <c r="BC318" s="198"/>
      <c r="BD318" s="198"/>
      <c r="BE318" s="198"/>
      <c r="BF318" s="198"/>
    </row>
    <row r="319" spans="1:58" s="199" customFormat="1" ht="57" x14ac:dyDescent="0.2">
      <c r="A319" s="184"/>
      <c r="B319" s="211"/>
      <c r="C319" s="211"/>
      <c r="D319" s="267"/>
      <c r="E319" s="163" t="s">
        <v>353</v>
      </c>
      <c r="F319" s="167" t="s">
        <v>1654</v>
      </c>
      <c r="G319" s="261">
        <v>0.7</v>
      </c>
      <c r="H319" s="121" t="s">
        <v>1649</v>
      </c>
      <c r="I319" s="121" t="s">
        <v>1653</v>
      </c>
      <c r="J319" s="121" t="s">
        <v>1642</v>
      </c>
      <c r="K319" s="121" t="s">
        <v>1072</v>
      </c>
      <c r="L319" s="263" t="s">
        <v>318</v>
      </c>
      <c r="M319" s="263" t="s">
        <v>319</v>
      </c>
      <c r="N319" s="214">
        <f>N317*G319</f>
        <v>371798.91000000003</v>
      </c>
      <c r="O319" s="211"/>
      <c r="P319" s="211"/>
      <c r="Q319" s="208">
        <v>41</v>
      </c>
      <c r="R319" s="208">
        <v>111</v>
      </c>
      <c r="S319" s="189"/>
      <c r="T319" s="189"/>
      <c r="U319" s="198"/>
      <c r="V319" s="198"/>
      <c r="W319" s="198"/>
      <c r="X319" s="198"/>
      <c r="Y319" s="198"/>
      <c r="Z319" s="198"/>
      <c r="AA319" s="198"/>
      <c r="AB319" s="198"/>
      <c r="AC319" s="198"/>
      <c r="AD319" s="198"/>
      <c r="AE319" s="198"/>
      <c r="AF319" s="198"/>
      <c r="AG319" s="198"/>
      <c r="AH319" s="198"/>
      <c r="AI319" s="198"/>
      <c r="AJ319" s="198"/>
      <c r="AK319" s="198"/>
      <c r="AL319" s="198"/>
      <c r="AM319" s="198"/>
      <c r="AN319" s="198"/>
      <c r="AO319" s="198"/>
      <c r="AP319" s="198"/>
      <c r="AQ319" s="198"/>
      <c r="AR319" s="198"/>
      <c r="AS319" s="198"/>
      <c r="AT319" s="198"/>
      <c r="AU319" s="198"/>
      <c r="AV319" s="198"/>
      <c r="AW319" s="198"/>
      <c r="AX319" s="198"/>
      <c r="AY319" s="198"/>
      <c r="AZ319" s="198"/>
      <c r="BA319" s="198"/>
      <c r="BB319" s="198"/>
      <c r="BC319" s="198"/>
      <c r="BD319" s="198"/>
      <c r="BE319" s="198"/>
      <c r="BF319" s="198"/>
    </row>
    <row r="320" spans="1:58" s="199" customFormat="1" ht="120" x14ac:dyDescent="0.2">
      <c r="A320" s="184"/>
      <c r="B320" s="212" t="s">
        <v>1163</v>
      </c>
      <c r="C320" s="203" t="s">
        <v>1165</v>
      </c>
      <c r="D320" s="212">
        <v>2</v>
      </c>
      <c r="E320" s="212"/>
      <c r="F320" s="203" t="s">
        <v>1146</v>
      </c>
      <c r="G320" s="204">
        <f>SUM(G321:G328)</f>
        <v>1</v>
      </c>
      <c r="H320" s="212" t="s">
        <v>1580</v>
      </c>
      <c r="I320" s="212" t="s">
        <v>1566</v>
      </c>
      <c r="J320" s="212" t="s">
        <v>1149</v>
      </c>
      <c r="K320" s="203" t="s">
        <v>1150</v>
      </c>
      <c r="L320" s="212" t="s">
        <v>1303</v>
      </c>
      <c r="M320" s="212" t="s">
        <v>319</v>
      </c>
      <c r="N320" s="213">
        <v>531141.30000000005</v>
      </c>
      <c r="O320" s="212"/>
      <c r="P320" s="212"/>
      <c r="Q320" s="203">
        <v>41</v>
      </c>
      <c r="R320" s="203">
        <v>111</v>
      </c>
      <c r="S320" s="189"/>
      <c r="T320" s="189"/>
      <c r="U320" s="198"/>
      <c r="V320" s="198"/>
      <c r="W320" s="198"/>
      <c r="X320" s="198"/>
      <c r="Y320" s="198"/>
      <c r="Z320" s="198"/>
      <c r="AA320" s="198"/>
      <c r="AB320" s="198"/>
      <c r="AC320" s="198"/>
      <c r="AD320" s="198"/>
      <c r="AE320" s="198"/>
      <c r="AF320" s="198"/>
      <c r="AG320" s="198"/>
      <c r="AH320" s="198"/>
      <c r="AI320" s="198"/>
      <c r="AJ320" s="198"/>
      <c r="AK320" s="198"/>
      <c r="AL320" s="198"/>
      <c r="AM320" s="198"/>
      <c r="AN320" s="198"/>
      <c r="AO320" s="198"/>
      <c r="AP320" s="198"/>
      <c r="AQ320" s="198"/>
      <c r="AR320" s="198"/>
      <c r="AS320" s="198"/>
      <c r="AT320" s="198"/>
      <c r="AU320" s="198"/>
      <c r="AV320" s="198"/>
      <c r="AW320" s="198"/>
      <c r="AX320" s="198"/>
      <c r="AY320" s="198"/>
      <c r="AZ320" s="198"/>
      <c r="BA320" s="198"/>
      <c r="BB320" s="198"/>
      <c r="BC320" s="198"/>
      <c r="BD320" s="198"/>
      <c r="BE320" s="198"/>
      <c r="BF320" s="198"/>
    </row>
    <row r="321" spans="1:58" s="199" customFormat="1" ht="57" x14ac:dyDescent="0.2">
      <c r="A321" s="184"/>
      <c r="B321" s="211"/>
      <c r="C321" s="211"/>
      <c r="D321" s="265"/>
      <c r="E321" s="268" t="s">
        <v>326</v>
      </c>
      <c r="F321" s="269" t="s">
        <v>1551</v>
      </c>
      <c r="G321" s="318">
        <v>0.2</v>
      </c>
      <c r="H321" s="270" t="s">
        <v>1581</v>
      </c>
      <c r="I321" s="270" t="s">
        <v>1567</v>
      </c>
      <c r="J321" s="270" t="s">
        <v>1552</v>
      </c>
      <c r="K321" s="270" t="s">
        <v>1150</v>
      </c>
      <c r="L321" s="268" t="s">
        <v>1303</v>
      </c>
      <c r="M321" s="268" t="s">
        <v>352</v>
      </c>
      <c r="N321" s="207">
        <v>106228.26000000001</v>
      </c>
      <c r="O321" s="271"/>
      <c r="P321" s="211"/>
      <c r="Q321" s="208">
        <v>41</v>
      </c>
      <c r="R321" s="208">
        <v>111</v>
      </c>
      <c r="S321" s="189"/>
      <c r="T321" s="189"/>
      <c r="U321" s="198"/>
      <c r="V321" s="198"/>
      <c r="W321" s="198"/>
      <c r="X321" s="198"/>
      <c r="Y321" s="198"/>
      <c r="Z321" s="198"/>
      <c r="AA321" s="198"/>
      <c r="AB321" s="198"/>
      <c r="AC321" s="198"/>
      <c r="AD321" s="198"/>
      <c r="AE321" s="198"/>
      <c r="AF321" s="198"/>
      <c r="AG321" s="198"/>
      <c r="AH321" s="198"/>
      <c r="AI321" s="198"/>
      <c r="AJ321" s="198"/>
      <c r="AK321" s="198"/>
      <c r="AL321" s="198"/>
      <c r="AM321" s="198"/>
      <c r="AN321" s="198"/>
      <c r="AO321" s="198"/>
      <c r="AP321" s="198"/>
      <c r="AQ321" s="198"/>
      <c r="AR321" s="198"/>
      <c r="AS321" s="198"/>
      <c r="AT321" s="198"/>
      <c r="AU321" s="198"/>
      <c r="AV321" s="198"/>
      <c r="AW321" s="198"/>
      <c r="AX321" s="198"/>
      <c r="AY321" s="198"/>
      <c r="AZ321" s="198"/>
      <c r="BA321" s="198"/>
      <c r="BB321" s="198"/>
      <c r="BC321" s="198"/>
      <c r="BD321" s="198"/>
      <c r="BE321" s="198"/>
      <c r="BF321" s="198"/>
    </row>
    <row r="322" spans="1:58" s="199" customFormat="1" ht="99.75" x14ac:dyDescent="0.2">
      <c r="A322" s="184"/>
      <c r="B322" s="211"/>
      <c r="C322" s="211"/>
      <c r="D322" s="265"/>
      <c r="E322" s="268" t="s">
        <v>353</v>
      </c>
      <c r="F322" s="269" t="s">
        <v>1553</v>
      </c>
      <c r="G322" s="318">
        <v>0.1</v>
      </c>
      <c r="H322" s="270" t="s">
        <v>1578</v>
      </c>
      <c r="I322" s="269" t="s">
        <v>1554</v>
      </c>
      <c r="J322" s="270" t="s">
        <v>1555</v>
      </c>
      <c r="K322" s="270" t="s">
        <v>1150</v>
      </c>
      <c r="L322" s="268" t="s">
        <v>359</v>
      </c>
      <c r="M322" s="268" t="s">
        <v>375</v>
      </c>
      <c r="N322" s="207">
        <v>53114.130000000005</v>
      </c>
      <c r="O322" s="271"/>
      <c r="P322" s="211"/>
      <c r="Q322" s="208">
        <v>41</v>
      </c>
      <c r="R322" s="208">
        <v>111</v>
      </c>
      <c r="S322" s="189"/>
      <c r="T322" s="189"/>
      <c r="U322" s="198"/>
      <c r="V322" s="198"/>
      <c r="W322" s="198"/>
      <c r="X322" s="198"/>
      <c r="Y322" s="198"/>
      <c r="Z322" s="198"/>
      <c r="AA322" s="198"/>
      <c r="AB322" s="198"/>
      <c r="AC322" s="198"/>
      <c r="AD322" s="198"/>
      <c r="AE322" s="198"/>
      <c r="AF322" s="198"/>
      <c r="AG322" s="198"/>
      <c r="AH322" s="198"/>
      <c r="AI322" s="198"/>
      <c r="AJ322" s="198"/>
      <c r="AK322" s="198"/>
      <c r="AL322" s="198"/>
      <c r="AM322" s="198"/>
      <c r="AN322" s="198"/>
      <c r="AO322" s="198"/>
      <c r="AP322" s="198"/>
      <c r="AQ322" s="198"/>
      <c r="AR322" s="198"/>
      <c r="AS322" s="198"/>
      <c r="AT322" s="198"/>
      <c r="AU322" s="198"/>
      <c r="AV322" s="198"/>
      <c r="AW322" s="198"/>
      <c r="AX322" s="198"/>
      <c r="AY322" s="198"/>
      <c r="AZ322" s="198"/>
      <c r="BA322" s="198"/>
      <c r="BB322" s="198"/>
      <c r="BC322" s="198"/>
      <c r="BD322" s="198"/>
      <c r="BE322" s="198"/>
      <c r="BF322" s="198"/>
    </row>
    <row r="323" spans="1:58" s="199" customFormat="1" ht="57" x14ac:dyDescent="0.2">
      <c r="A323" s="184"/>
      <c r="B323" s="211"/>
      <c r="C323" s="211"/>
      <c r="D323" s="265"/>
      <c r="E323" s="268" t="s">
        <v>360</v>
      </c>
      <c r="F323" s="269" t="s">
        <v>1556</v>
      </c>
      <c r="G323" s="318">
        <v>0.1</v>
      </c>
      <c r="H323" s="270" t="s">
        <v>1579</v>
      </c>
      <c r="I323" s="269" t="s">
        <v>1568</v>
      </c>
      <c r="J323" s="270" t="s">
        <v>1557</v>
      </c>
      <c r="K323" s="270" t="s">
        <v>1150</v>
      </c>
      <c r="L323" s="268" t="s">
        <v>359</v>
      </c>
      <c r="M323" s="268" t="s">
        <v>375</v>
      </c>
      <c r="N323" s="207">
        <v>53114.130000000005</v>
      </c>
      <c r="O323" s="271"/>
      <c r="P323" s="211"/>
      <c r="Q323" s="208">
        <v>41</v>
      </c>
      <c r="R323" s="208">
        <v>111</v>
      </c>
      <c r="S323" s="189"/>
      <c r="T323" s="189"/>
      <c r="U323" s="198"/>
      <c r="V323" s="198"/>
      <c r="W323" s="198"/>
      <c r="X323" s="198"/>
      <c r="Y323" s="198"/>
      <c r="Z323" s="198"/>
      <c r="AA323" s="198"/>
      <c r="AB323" s="198"/>
      <c r="AC323" s="198"/>
      <c r="AD323" s="198"/>
      <c r="AE323" s="198"/>
      <c r="AF323" s="198"/>
      <c r="AG323" s="198"/>
      <c r="AH323" s="198"/>
      <c r="AI323" s="198"/>
      <c r="AJ323" s="198"/>
      <c r="AK323" s="198"/>
      <c r="AL323" s="198"/>
      <c r="AM323" s="198"/>
      <c r="AN323" s="198"/>
      <c r="AO323" s="198"/>
      <c r="AP323" s="198"/>
      <c r="AQ323" s="198"/>
      <c r="AR323" s="198"/>
      <c r="AS323" s="198"/>
      <c r="AT323" s="198"/>
      <c r="AU323" s="198"/>
      <c r="AV323" s="198"/>
      <c r="AW323" s="198"/>
      <c r="AX323" s="198"/>
      <c r="AY323" s="198"/>
      <c r="AZ323" s="198"/>
      <c r="BA323" s="198"/>
      <c r="BB323" s="198"/>
      <c r="BC323" s="198"/>
      <c r="BD323" s="198"/>
      <c r="BE323" s="198"/>
      <c r="BF323" s="198"/>
    </row>
    <row r="324" spans="1:58" s="199" customFormat="1" ht="42.75" x14ac:dyDescent="0.2">
      <c r="A324" s="184"/>
      <c r="B324" s="211"/>
      <c r="C324" s="211"/>
      <c r="D324" s="265"/>
      <c r="E324" s="268" t="s">
        <v>366</v>
      </c>
      <c r="F324" s="269" t="s">
        <v>1558</v>
      </c>
      <c r="G324" s="318">
        <v>0.15</v>
      </c>
      <c r="H324" s="270" t="s">
        <v>1582</v>
      </c>
      <c r="I324" s="269" t="s">
        <v>1571</v>
      </c>
      <c r="J324" s="270" t="s">
        <v>1559</v>
      </c>
      <c r="K324" s="270" t="s">
        <v>1150</v>
      </c>
      <c r="L324" s="268" t="s">
        <v>365</v>
      </c>
      <c r="M324" s="268" t="s">
        <v>401</v>
      </c>
      <c r="N324" s="207">
        <v>79671.195000000007</v>
      </c>
      <c r="O324" s="271"/>
      <c r="P324" s="211"/>
      <c r="Q324" s="208">
        <v>41</v>
      </c>
      <c r="R324" s="208">
        <v>111</v>
      </c>
      <c r="S324" s="189"/>
      <c r="T324" s="189"/>
      <c r="U324" s="198"/>
      <c r="V324" s="198"/>
      <c r="W324" s="198"/>
      <c r="X324" s="198"/>
      <c r="Y324" s="198"/>
      <c r="Z324" s="198"/>
      <c r="AA324" s="198"/>
      <c r="AB324" s="198"/>
      <c r="AC324" s="198"/>
      <c r="AD324" s="198"/>
      <c r="AE324" s="198"/>
      <c r="AF324" s="198"/>
      <c r="AG324" s="198"/>
      <c r="AH324" s="198"/>
      <c r="AI324" s="198"/>
      <c r="AJ324" s="198"/>
      <c r="AK324" s="198"/>
      <c r="AL324" s="198"/>
      <c r="AM324" s="198"/>
      <c r="AN324" s="198"/>
      <c r="AO324" s="198"/>
      <c r="AP324" s="198"/>
      <c r="AQ324" s="198"/>
      <c r="AR324" s="198"/>
      <c r="AS324" s="198"/>
      <c r="AT324" s="198"/>
      <c r="AU324" s="198"/>
      <c r="AV324" s="198"/>
      <c r="AW324" s="198"/>
      <c r="AX324" s="198"/>
      <c r="AY324" s="198"/>
      <c r="AZ324" s="198"/>
      <c r="BA324" s="198"/>
      <c r="BB324" s="198"/>
      <c r="BC324" s="198"/>
      <c r="BD324" s="198"/>
      <c r="BE324" s="198"/>
      <c r="BF324" s="198"/>
    </row>
    <row r="325" spans="1:58" s="199" customFormat="1" ht="42.75" x14ac:dyDescent="0.2">
      <c r="A325" s="184"/>
      <c r="B325" s="211"/>
      <c r="C325" s="211"/>
      <c r="D325" s="265"/>
      <c r="E325" s="268" t="s">
        <v>370</v>
      </c>
      <c r="F325" s="269" t="s">
        <v>1560</v>
      </c>
      <c r="G325" s="318">
        <v>0.15</v>
      </c>
      <c r="H325" s="270" t="s">
        <v>1576</v>
      </c>
      <c r="I325" s="269" t="s">
        <v>1569</v>
      </c>
      <c r="J325" s="270" t="s">
        <v>1561</v>
      </c>
      <c r="K325" s="270" t="s">
        <v>1150</v>
      </c>
      <c r="L325" s="268" t="s">
        <v>405</v>
      </c>
      <c r="M325" s="268" t="s">
        <v>376</v>
      </c>
      <c r="N325" s="207">
        <v>79671.195000000007</v>
      </c>
      <c r="O325" s="271"/>
      <c r="P325" s="211"/>
      <c r="Q325" s="208">
        <v>41</v>
      </c>
      <c r="R325" s="208">
        <v>111</v>
      </c>
      <c r="S325" s="189"/>
      <c r="T325" s="189"/>
      <c r="U325" s="198"/>
      <c r="V325" s="198"/>
      <c r="W325" s="198"/>
      <c r="X325" s="198"/>
      <c r="Y325" s="198"/>
      <c r="Z325" s="198"/>
      <c r="AA325" s="198"/>
      <c r="AB325" s="198"/>
      <c r="AC325" s="198"/>
      <c r="AD325" s="198"/>
      <c r="AE325" s="198"/>
      <c r="AF325" s="198"/>
      <c r="AG325" s="198"/>
      <c r="AH325" s="198"/>
      <c r="AI325" s="198"/>
      <c r="AJ325" s="198"/>
      <c r="AK325" s="198"/>
      <c r="AL325" s="198"/>
      <c r="AM325" s="198"/>
      <c r="AN325" s="198"/>
      <c r="AO325" s="198"/>
      <c r="AP325" s="198"/>
      <c r="AQ325" s="198"/>
      <c r="AR325" s="198"/>
      <c r="AS325" s="198"/>
      <c r="AT325" s="198"/>
      <c r="AU325" s="198"/>
      <c r="AV325" s="198"/>
      <c r="AW325" s="198"/>
      <c r="AX325" s="198"/>
      <c r="AY325" s="198"/>
      <c r="AZ325" s="198"/>
      <c r="BA325" s="198"/>
      <c r="BB325" s="198"/>
      <c r="BC325" s="198"/>
      <c r="BD325" s="198"/>
      <c r="BE325" s="198"/>
      <c r="BF325" s="198"/>
    </row>
    <row r="326" spans="1:58" s="199" customFormat="1" ht="42.75" x14ac:dyDescent="0.2">
      <c r="A326" s="184"/>
      <c r="B326" s="211"/>
      <c r="C326" s="211"/>
      <c r="D326" s="265"/>
      <c r="E326" s="268" t="s">
        <v>377</v>
      </c>
      <c r="F326" s="269" t="s">
        <v>1562</v>
      </c>
      <c r="G326" s="318">
        <v>0.1</v>
      </c>
      <c r="H326" s="270" t="s">
        <v>1577</v>
      </c>
      <c r="I326" s="269" t="s">
        <v>1570</v>
      </c>
      <c r="J326" s="270" t="s">
        <v>1555</v>
      </c>
      <c r="K326" s="270" t="s">
        <v>1150</v>
      </c>
      <c r="L326" s="268" t="s">
        <v>431</v>
      </c>
      <c r="M326" s="268" t="s">
        <v>382</v>
      </c>
      <c r="N326" s="207">
        <v>53114.130000000005</v>
      </c>
      <c r="O326" s="271"/>
      <c r="P326" s="211"/>
      <c r="Q326" s="208">
        <v>41</v>
      </c>
      <c r="R326" s="208">
        <v>111</v>
      </c>
      <c r="S326" s="189"/>
      <c r="T326" s="189"/>
      <c r="U326" s="198"/>
      <c r="V326" s="198"/>
      <c r="W326" s="198"/>
      <c r="X326" s="198"/>
      <c r="Y326" s="198"/>
      <c r="Z326" s="198"/>
      <c r="AA326" s="198"/>
      <c r="AB326" s="198"/>
      <c r="AC326" s="198"/>
      <c r="AD326" s="198"/>
      <c r="AE326" s="198"/>
      <c r="AF326" s="198"/>
      <c r="AG326" s="198"/>
      <c r="AH326" s="198"/>
      <c r="AI326" s="198"/>
      <c r="AJ326" s="198"/>
      <c r="AK326" s="198"/>
      <c r="AL326" s="198"/>
      <c r="AM326" s="198"/>
      <c r="AN326" s="198"/>
      <c r="AO326" s="198"/>
      <c r="AP326" s="198"/>
      <c r="AQ326" s="198"/>
      <c r="AR326" s="198"/>
      <c r="AS326" s="198"/>
      <c r="AT326" s="198"/>
      <c r="AU326" s="198"/>
      <c r="AV326" s="198"/>
      <c r="AW326" s="198"/>
      <c r="AX326" s="198"/>
      <c r="AY326" s="198"/>
      <c r="AZ326" s="198"/>
      <c r="BA326" s="198"/>
      <c r="BB326" s="198"/>
      <c r="BC326" s="198"/>
      <c r="BD326" s="198"/>
      <c r="BE326" s="198"/>
      <c r="BF326" s="198"/>
    </row>
    <row r="327" spans="1:58" s="199" customFormat="1" ht="85.5" x14ac:dyDescent="0.2">
      <c r="A327" s="184"/>
      <c r="B327" s="211"/>
      <c r="C327" s="211"/>
      <c r="D327" s="265"/>
      <c r="E327" s="268" t="s">
        <v>383</v>
      </c>
      <c r="F327" s="269" t="s">
        <v>1563</v>
      </c>
      <c r="G327" s="318">
        <v>0.1</v>
      </c>
      <c r="H327" s="270" t="s">
        <v>1575</v>
      </c>
      <c r="I327" s="269" t="s">
        <v>1572</v>
      </c>
      <c r="J327" s="270" t="s">
        <v>1564</v>
      </c>
      <c r="K327" s="270" t="s">
        <v>1150</v>
      </c>
      <c r="L327" s="268" t="s">
        <v>382</v>
      </c>
      <c r="M327" s="268" t="s">
        <v>319</v>
      </c>
      <c r="N327" s="207">
        <v>53114.130000000005</v>
      </c>
      <c r="O327" s="271"/>
      <c r="P327" s="211"/>
      <c r="Q327" s="208">
        <v>41</v>
      </c>
      <c r="R327" s="208">
        <v>111</v>
      </c>
      <c r="S327" s="189"/>
      <c r="T327" s="189"/>
      <c r="U327" s="198"/>
      <c r="V327" s="198"/>
      <c r="W327" s="198"/>
      <c r="X327" s="198"/>
      <c r="Y327" s="198"/>
      <c r="Z327" s="198"/>
      <c r="AA327" s="198"/>
      <c r="AB327" s="198"/>
      <c r="AC327" s="198"/>
      <c r="AD327" s="198"/>
      <c r="AE327" s="198"/>
      <c r="AF327" s="198"/>
      <c r="AG327" s="198"/>
      <c r="AH327" s="198"/>
      <c r="AI327" s="198"/>
      <c r="AJ327" s="198"/>
      <c r="AK327" s="198"/>
      <c r="AL327" s="198"/>
      <c r="AM327" s="198"/>
      <c r="AN327" s="198"/>
      <c r="AO327" s="198"/>
      <c r="AP327" s="198"/>
      <c r="AQ327" s="198"/>
      <c r="AR327" s="198"/>
      <c r="AS327" s="198"/>
      <c r="AT327" s="198"/>
      <c r="AU327" s="198"/>
      <c r="AV327" s="198"/>
      <c r="AW327" s="198"/>
      <c r="AX327" s="198"/>
      <c r="AY327" s="198"/>
      <c r="AZ327" s="198"/>
      <c r="BA327" s="198"/>
      <c r="BB327" s="198"/>
      <c r="BC327" s="198"/>
      <c r="BD327" s="198"/>
      <c r="BE327" s="198"/>
      <c r="BF327" s="198"/>
    </row>
    <row r="328" spans="1:58" s="199" customFormat="1" ht="99.75" x14ac:dyDescent="0.2">
      <c r="A328" s="184"/>
      <c r="B328" s="211"/>
      <c r="C328" s="211"/>
      <c r="D328" s="265"/>
      <c r="E328" s="268" t="s">
        <v>768</v>
      </c>
      <c r="F328" s="269" t="s">
        <v>1565</v>
      </c>
      <c r="G328" s="318">
        <v>0.1</v>
      </c>
      <c r="H328" s="270" t="s">
        <v>1574</v>
      </c>
      <c r="I328" s="269" t="s">
        <v>1573</v>
      </c>
      <c r="J328" s="270" t="s">
        <v>1564</v>
      </c>
      <c r="K328" s="270" t="s">
        <v>1150</v>
      </c>
      <c r="L328" s="268" t="s">
        <v>382</v>
      </c>
      <c r="M328" s="268" t="s">
        <v>319</v>
      </c>
      <c r="N328" s="207">
        <v>53114.130000000005</v>
      </c>
      <c r="O328" s="271"/>
      <c r="P328" s="211"/>
      <c r="Q328" s="208">
        <v>41</v>
      </c>
      <c r="R328" s="208">
        <v>111</v>
      </c>
      <c r="S328" s="189"/>
      <c r="T328" s="189"/>
      <c r="U328" s="198"/>
      <c r="V328" s="198"/>
      <c r="W328" s="198"/>
      <c r="X328" s="198"/>
      <c r="Y328" s="198"/>
      <c r="Z328" s="198"/>
      <c r="AA328" s="198"/>
      <c r="AB328" s="198"/>
      <c r="AC328" s="198"/>
      <c r="AD328" s="198"/>
      <c r="AE328" s="198"/>
      <c r="AF328" s="198"/>
      <c r="AG328" s="198"/>
      <c r="AH328" s="198"/>
      <c r="AI328" s="198"/>
      <c r="AJ328" s="198"/>
      <c r="AK328" s="198"/>
      <c r="AL328" s="198"/>
      <c r="AM328" s="198"/>
      <c r="AN328" s="198"/>
      <c r="AO328" s="198"/>
      <c r="AP328" s="198"/>
      <c r="AQ328" s="198"/>
      <c r="AR328" s="198"/>
      <c r="AS328" s="198"/>
      <c r="AT328" s="198"/>
      <c r="AU328" s="198"/>
      <c r="AV328" s="198"/>
      <c r="AW328" s="198"/>
      <c r="AX328" s="198"/>
      <c r="AY328" s="198"/>
      <c r="AZ328" s="198"/>
      <c r="BA328" s="198"/>
      <c r="BB328" s="198"/>
      <c r="BC328" s="198"/>
      <c r="BD328" s="198"/>
      <c r="BE328" s="198"/>
      <c r="BF328" s="198"/>
    </row>
    <row r="329" spans="1:58" s="247" customFormat="1" ht="15" x14ac:dyDescent="0.2">
      <c r="A329" s="246"/>
      <c r="B329" s="851" t="s">
        <v>161</v>
      </c>
      <c r="C329" s="851"/>
      <c r="D329" s="851"/>
      <c r="E329" s="851"/>
      <c r="F329" s="851"/>
      <c r="G329" s="851"/>
      <c r="H329" s="851"/>
      <c r="I329" s="851"/>
      <c r="J329" s="851"/>
      <c r="K329" s="851"/>
      <c r="L329" s="851"/>
      <c r="M329" s="851"/>
      <c r="N329" s="328">
        <f>N15+N22+N24+N26+N28+N31+N35+N40+N43+N45+N61+N64+N68+N73+N77+N81+N83+N89+N95+N99+N102+N107+N110+N113+N116+N123+N127+N132+N135+N140+N148+N150+N155+N158++N161+N167+N171+N174+N177+N183+N191+N193+N197+N199+N201+N204+N207+N213+N217+N220+N224+N227+N229+N233+N236+N240+N247+N250+N252+N259+N268+N272+N275+N278+N290+N294+N306+N310+N317+N320</f>
        <v>61073821.000000022</v>
      </c>
      <c r="O329" s="328">
        <f>O15+O22+O24+O26+O28+O31+O35+O40+O43+O45+O61+O64+O68+O73+O77+O81+O83+O89+O95+O99+O102+O107+O110+O113+O116+O123+O127+O132+O135+O140+O148+O150+O155+O158++O161+O167+O171+O174+O177+O183+O191+O193+O197+O199+O201+O204+O207+O213+O217+O220+O224+O227+O229+O233+O236+O240+O247+O250+O252+O259+O268+O272+O275+O278+O290+O294+O306+O310+O317+O320</f>
        <v>0</v>
      </c>
      <c r="P329" s="328">
        <f>P15+P22+P24+P26+P28+P31+P35+P40+P43+P45+P61+P64+P68+P73+P77+P81+P83+P89+P95+P99+P102+P107+P110+P113+P116+P123+P127+P132+P135+P140+P148+P150+P155+P158++P161+P167+P171+P174+P177+P183+P191+P193+P197+P199+P201+P204+P207+P213+P217+P220+P224+P227+P229+P233+P236+P240+P247+P250+P252+P259+P268+P272+P275+P278+P290+P294+P306+P310+P317+P320</f>
        <v>111007075</v>
      </c>
      <c r="Q329" s="410">
        <f>N329+P329</f>
        <v>172080896.00000003</v>
      </c>
      <c r="R329" s="329"/>
      <c r="S329" s="198"/>
      <c r="T329" s="198"/>
      <c r="U329" s="198"/>
      <c r="V329" s="198"/>
      <c r="W329" s="198"/>
      <c r="X329" s="198"/>
      <c r="Y329" s="198"/>
      <c r="Z329" s="198"/>
      <c r="AA329" s="198"/>
      <c r="AB329" s="198"/>
      <c r="AC329" s="198"/>
      <c r="AD329" s="198"/>
      <c r="AE329" s="198"/>
      <c r="AF329" s="198"/>
      <c r="AG329" s="198"/>
      <c r="AH329" s="198"/>
      <c r="AI329" s="198"/>
      <c r="AJ329" s="198"/>
      <c r="AK329" s="198"/>
      <c r="AL329" s="198"/>
      <c r="AM329" s="198"/>
      <c r="AN329" s="198"/>
      <c r="AO329" s="198"/>
      <c r="AP329" s="198"/>
      <c r="AQ329" s="198"/>
      <c r="AR329" s="198"/>
      <c r="AS329" s="198"/>
      <c r="AT329" s="198"/>
      <c r="AU329" s="198"/>
      <c r="AV329" s="198"/>
      <c r="AW329" s="198"/>
      <c r="AX329" s="198"/>
      <c r="AY329" s="198"/>
      <c r="AZ329" s="198"/>
      <c r="BA329" s="198"/>
      <c r="BB329" s="198"/>
      <c r="BC329" s="198"/>
      <c r="BD329" s="198"/>
      <c r="BE329" s="198"/>
      <c r="BF329" s="198"/>
    </row>
    <row r="330" spans="1:58" s="247" customFormat="1" x14ac:dyDescent="0.2">
      <c r="A330" s="246"/>
      <c r="B330" s="179"/>
      <c r="C330" s="179"/>
      <c r="D330" s="179"/>
      <c r="E330" s="319"/>
      <c r="F330" s="319"/>
      <c r="G330" s="320"/>
      <c r="H330" s="321"/>
      <c r="I330" s="322"/>
      <c r="J330" s="322"/>
      <c r="K330" s="322"/>
      <c r="L330" s="322"/>
      <c r="M330" s="322"/>
      <c r="N330" s="272"/>
      <c r="O330" s="322"/>
      <c r="P330" s="273">
        <v>8880566</v>
      </c>
      <c r="Q330" s="411">
        <f>P329-P330</f>
        <v>102126509</v>
      </c>
      <c r="R330" s="273"/>
      <c r="S330" s="198"/>
      <c r="T330" s="198"/>
      <c r="U330" s="198"/>
      <c r="V330" s="198"/>
      <c r="W330" s="198"/>
      <c r="X330" s="198"/>
      <c r="Y330" s="198"/>
      <c r="Z330" s="198"/>
      <c r="AA330" s="198"/>
      <c r="AB330" s="198"/>
      <c r="AC330" s="198"/>
      <c r="AD330" s="198"/>
      <c r="AE330" s="198"/>
      <c r="AF330" s="198"/>
      <c r="AG330" s="198"/>
      <c r="AH330" s="198"/>
      <c r="AI330" s="198"/>
      <c r="AJ330" s="198"/>
      <c r="AK330" s="198"/>
      <c r="AL330" s="198"/>
      <c r="AM330" s="198"/>
      <c r="AN330" s="198"/>
      <c r="AO330" s="198"/>
      <c r="AP330" s="198"/>
      <c r="AQ330" s="198"/>
      <c r="AR330" s="198"/>
      <c r="AS330" s="198"/>
      <c r="AT330" s="198"/>
      <c r="AU330" s="198"/>
      <c r="AV330" s="198"/>
      <c r="AW330" s="198"/>
      <c r="AX330" s="198"/>
      <c r="AY330" s="198"/>
      <c r="AZ330" s="198"/>
      <c r="BA330" s="198"/>
      <c r="BB330" s="198"/>
      <c r="BC330" s="198"/>
      <c r="BD330" s="198"/>
      <c r="BE330" s="198"/>
      <c r="BF330" s="198"/>
    </row>
    <row r="331" spans="1:58" s="247" customFormat="1" ht="15" x14ac:dyDescent="0.2">
      <c r="A331" s="246"/>
      <c r="B331" s="787" t="s">
        <v>158</v>
      </c>
      <c r="C331" s="788"/>
      <c r="D331" s="789"/>
      <c r="E331" s="787" t="s">
        <v>3</v>
      </c>
      <c r="F331" s="788"/>
      <c r="G331" s="788"/>
      <c r="H331" s="788"/>
      <c r="I331" s="789"/>
      <c r="J331" s="787" t="s">
        <v>4</v>
      </c>
      <c r="K331" s="788"/>
      <c r="L331" s="788"/>
      <c r="M331" s="788"/>
      <c r="N331" s="789"/>
      <c r="O331" s="837" t="s">
        <v>5</v>
      </c>
      <c r="P331" s="838"/>
      <c r="Q331" s="838"/>
      <c r="R331" s="838"/>
      <c r="S331" s="198"/>
      <c r="T331" s="198"/>
      <c r="U331" s="198"/>
      <c r="V331" s="198"/>
      <c r="W331" s="198"/>
      <c r="X331" s="198"/>
      <c r="Y331" s="198"/>
      <c r="Z331" s="198"/>
      <c r="AA331" s="198"/>
      <c r="AB331" s="198"/>
      <c r="AC331" s="198"/>
      <c r="AD331" s="198"/>
      <c r="AE331" s="198"/>
      <c r="AF331" s="198"/>
      <c r="AG331" s="198"/>
      <c r="AH331" s="198"/>
      <c r="AI331" s="198"/>
      <c r="AJ331" s="198"/>
      <c r="AK331" s="198"/>
      <c r="AL331" s="198"/>
      <c r="AM331" s="198"/>
      <c r="AN331" s="198"/>
      <c r="AO331" s="198"/>
      <c r="AP331" s="198"/>
      <c r="AQ331" s="198"/>
      <c r="AR331" s="198"/>
      <c r="AS331" s="198"/>
      <c r="AT331" s="198"/>
      <c r="AU331" s="198"/>
      <c r="AV331" s="198"/>
      <c r="AW331" s="198"/>
      <c r="AX331" s="198"/>
      <c r="AY331" s="198"/>
      <c r="AZ331" s="198"/>
      <c r="BA331" s="198"/>
      <c r="BB331" s="198"/>
      <c r="BC331" s="198"/>
      <c r="BD331" s="198"/>
      <c r="BE331" s="198"/>
      <c r="BF331" s="198"/>
    </row>
    <row r="332" spans="1:58" s="247" customFormat="1" ht="89.25" customHeight="1" x14ac:dyDescent="0.2">
      <c r="A332" s="246"/>
      <c r="B332" s="831" t="s">
        <v>20</v>
      </c>
      <c r="C332" s="832"/>
      <c r="D332" s="833"/>
      <c r="E332" s="834" t="s">
        <v>243</v>
      </c>
      <c r="F332" s="835"/>
      <c r="G332" s="835"/>
      <c r="H332" s="835"/>
      <c r="I332" s="836"/>
      <c r="J332" s="834" t="s">
        <v>244</v>
      </c>
      <c r="K332" s="835"/>
      <c r="L332" s="835"/>
      <c r="M332" s="835"/>
      <c r="N332" s="836"/>
      <c r="O332" s="807"/>
      <c r="P332" s="808"/>
      <c r="Q332" s="808"/>
      <c r="R332" s="809"/>
      <c r="S332" s="198"/>
      <c r="T332" s="198"/>
      <c r="U332" s="198"/>
      <c r="V332" s="198"/>
      <c r="W332" s="198"/>
      <c r="X332" s="198"/>
      <c r="Y332" s="198"/>
      <c r="Z332" s="198"/>
      <c r="AA332" s="198"/>
      <c r="AB332" s="198"/>
      <c r="AC332" s="198"/>
      <c r="AD332" s="198"/>
      <c r="AE332" s="198"/>
      <c r="AF332" s="198"/>
      <c r="AG332" s="198"/>
      <c r="AH332" s="198"/>
      <c r="AI332" s="198"/>
      <c r="AJ332" s="198"/>
      <c r="AK332" s="198"/>
      <c r="AL332" s="198"/>
      <c r="AM332" s="198"/>
      <c r="AN332" s="198"/>
      <c r="AO332" s="198"/>
      <c r="AP332" s="198"/>
      <c r="AQ332" s="198"/>
      <c r="AR332" s="198"/>
      <c r="AS332" s="198"/>
      <c r="AT332" s="198"/>
      <c r="AU332" s="198"/>
      <c r="AV332" s="198"/>
      <c r="AW332" s="198"/>
      <c r="AX332" s="198"/>
      <c r="AY332" s="198"/>
      <c r="AZ332" s="198"/>
      <c r="BA332" s="198"/>
      <c r="BB332" s="198"/>
      <c r="BC332" s="198"/>
      <c r="BD332" s="198"/>
      <c r="BE332" s="198"/>
      <c r="BF332" s="198"/>
    </row>
    <row r="333" spans="1:58" s="247" customFormat="1" ht="89.25" customHeight="1" x14ac:dyDescent="0.2">
      <c r="A333" s="246"/>
      <c r="B333" s="869" t="s">
        <v>180</v>
      </c>
      <c r="C333" s="870"/>
      <c r="D333" s="871"/>
      <c r="E333" s="834" t="s">
        <v>235</v>
      </c>
      <c r="F333" s="835"/>
      <c r="G333" s="835"/>
      <c r="H333" s="835"/>
      <c r="I333" s="836"/>
      <c r="J333" s="834" t="s">
        <v>236</v>
      </c>
      <c r="K333" s="835"/>
      <c r="L333" s="835"/>
      <c r="M333" s="835"/>
      <c r="N333" s="836"/>
      <c r="O333" s="323"/>
      <c r="P333" s="274"/>
      <c r="Q333" s="274"/>
      <c r="R333" s="324"/>
      <c r="S333" s="198"/>
      <c r="T333" s="198"/>
      <c r="U333" s="198"/>
      <c r="V333" s="198"/>
      <c r="W333" s="198"/>
      <c r="X333" s="198"/>
      <c r="Y333" s="198"/>
      <c r="Z333" s="198"/>
      <c r="AA333" s="198"/>
      <c r="AB333" s="198"/>
      <c r="AC333" s="198"/>
      <c r="AD333" s="198"/>
      <c r="AE333" s="198"/>
      <c r="AF333" s="198"/>
      <c r="AG333" s="198"/>
      <c r="AH333" s="198"/>
      <c r="AI333" s="198"/>
      <c r="AJ333" s="198"/>
      <c r="AK333" s="198"/>
      <c r="AL333" s="198"/>
      <c r="AM333" s="198"/>
      <c r="AN333" s="198"/>
      <c r="AO333" s="198"/>
      <c r="AP333" s="198"/>
      <c r="AQ333" s="198"/>
      <c r="AR333" s="198"/>
      <c r="AS333" s="198"/>
      <c r="AT333" s="198"/>
      <c r="AU333" s="198"/>
      <c r="AV333" s="198"/>
      <c r="AW333" s="198"/>
      <c r="AX333" s="198"/>
      <c r="AY333" s="198"/>
      <c r="AZ333" s="198"/>
      <c r="BA333" s="198"/>
      <c r="BB333" s="198"/>
      <c r="BC333" s="198"/>
      <c r="BD333" s="198"/>
      <c r="BE333" s="198"/>
      <c r="BF333" s="198"/>
    </row>
    <row r="334" spans="1:58" s="247" customFormat="1" ht="89.25" customHeight="1" x14ac:dyDescent="0.2">
      <c r="A334" s="246"/>
      <c r="B334" s="872"/>
      <c r="C334" s="873"/>
      <c r="D334" s="874"/>
      <c r="E334" s="834" t="s">
        <v>237</v>
      </c>
      <c r="F334" s="835"/>
      <c r="G334" s="835"/>
      <c r="H334" s="835"/>
      <c r="I334" s="836"/>
      <c r="J334" s="834" t="s">
        <v>238</v>
      </c>
      <c r="K334" s="835"/>
      <c r="L334" s="835"/>
      <c r="M334" s="835"/>
      <c r="N334" s="836"/>
      <c r="O334" s="323"/>
      <c r="P334" s="274"/>
      <c r="Q334" s="274"/>
      <c r="R334" s="324"/>
      <c r="S334" s="198"/>
      <c r="T334" s="198"/>
      <c r="U334" s="198"/>
      <c r="V334" s="198"/>
      <c r="W334" s="198"/>
      <c r="X334" s="198"/>
      <c r="Y334" s="198"/>
      <c r="Z334" s="198"/>
      <c r="AA334" s="198"/>
      <c r="AB334" s="198"/>
      <c r="AC334" s="198"/>
      <c r="AD334" s="198"/>
      <c r="AE334" s="198"/>
      <c r="AF334" s="198"/>
      <c r="AG334" s="198"/>
      <c r="AH334" s="198"/>
      <c r="AI334" s="198"/>
      <c r="AJ334" s="198"/>
      <c r="AK334" s="198"/>
      <c r="AL334" s="198"/>
      <c r="AM334" s="198"/>
      <c r="AN334" s="198"/>
      <c r="AO334" s="198"/>
      <c r="AP334" s="198"/>
      <c r="AQ334" s="198"/>
      <c r="AR334" s="198"/>
      <c r="AS334" s="198"/>
      <c r="AT334" s="198"/>
      <c r="AU334" s="198"/>
      <c r="AV334" s="198"/>
      <c r="AW334" s="198"/>
      <c r="AX334" s="198"/>
      <c r="AY334" s="198"/>
      <c r="AZ334" s="198"/>
      <c r="BA334" s="198"/>
      <c r="BB334" s="198"/>
      <c r="BC334" s="198"/>
      <c r="BD334" s="198"/>
      <c r="BE334" s="198"/>
      <c r="BF334" s="198"/>
    </row>
    <row r="335" spans="1:58" s="247" customFormat="1" ht="89.25" customHeight="1" x14ac:dyDescent="0.2">
      <c r="A335" s="246"/>
      <c r="B335" s="872"/>
      <c r="C335" s="873"/>
      <c r="D335" s="874"/>
      <c r="E335" s="834" t="s">
        <v>239</v>
      </c>
      <c r="F335" s="835"/>
      <c r="G335" s="835"/>
      <c r="H335" s="835"/>
      <c r="I335" s="836"/>
      <c r="J335" s="834" t="s">
        <v>240</v>
      </c>
      <c r="K335" s="835"/>
      <c r="L335" s="835"/>
      <c r="M335" s="835"/>
      <c r="N335" s="836"/>
      <c r="O335" s="323"/>
      <c r="P335" s="274"/>
      <c r="Q335" s="274"/>
      <c r="R335" s="324"/>
      <c r="S335" s="198"/>
      <c r="T335" s="198"/>
      <c r="U335" s="198"/>
      <c r="V335" s="198"/>
      <c r="W335" s="198"/>
      <c r="X335" s="198"/>
      <c r="Y335" s="198"/>
      <c r="Z335" s="198"/>
      <c r="AA335" s="198"/>
      <c r="AB335" s="198"/>
      <c r="AC335" s="198"/>
      <c r="AD335" s="198"/>
      <c r="AE335" s="198"/>
      <c r="AF335" s="198"/>
      <c r="AG335" s="198"/>
      <c r="AH335" s="198"/>
      <c r="AI335" s="198"/>
      <c r="AJ335" s="198"/>
      <c r="AK335" s="198"/>
      <c r="AL335" s="198"/>
      <c r="AM335" s="198"/>
      <c r="AN335" s="198"/>
      <c r="AO335" s="198"/>
      <c r="AP335" s="198"/>
      <c r="AQ335" s="198"/>
      <c r="AR335" s="198"/>
      <c r="AS335" s="198"/>
      <c r="AT335" s="198"/>
      <c r="AU335" s="198"/>
      <c r="AV335" s="198"/>
      <c r="AW335" s="198"/>
      <c r="AX335" s="198"/>
      <c r="AY335" s="198"/>
      <c r="AZ335" s="198"/>
      <c r="BA335" s="198"/>
      <c r="BB335" s="198"/>
      <c r="BC335" s="198"/>
      <c r="BD335" s="198"/>
      <c r="BE335" s="198"/>
      <c r="BF335" s="198"/>
    </row>
    <row r="336" spans="1:58" s="247" customFormat="1" ht="89.25" customHeight="1" x14ac:dyDescent="0.2">
      <c r="A336" s="246"/>
      <c r="B336" s="875"/>
      <c r="C336" s="876"/>
      <c r="D336" s="877"/>
      <c r="E336" s="834" t="s">
        <v>241</v>
      </c>
      <c r="F336" s="835"/>
      <c r="G336" s="835"/>
      <c r="H336" s="835"/>
      <c r="I336" s="836"/>
      <c r="J336" s="834" t="s">
        <v>242</v>
      </c>
      <c r="K336" s="835"/>
      <c r="L336" s="835"/>
      <c r="M336" s="835"/>
      <c r="N336" s="836"/>
      <c r="O336" s="807"/>
      <c r="P336" s="808"/>
      <c r="Q336" s="808"/>
      <c r="R336" s="809"/>
      <c r="S336" s="198"/>
      <c r="T336" s="198"/>
      <c r="U336" s="198"/>
      <c r="V336" s="198"/>
      <c r="W336" s="198"/>
      <c r="X336" s="198"/>
      <c r="Y336" s="198"/>
      <c r="Z336" s="198"/>
      <c r="AA336" s="198"/>
      <c r="AB336" s="198"/>
      <c r="AC336" s="198"/>
      <c r="AD336" s="198"/>
      <c r="AE336" s="198"/>
      <c r="AF336" s="198"/>
      <c r="AG336" s="198"/>
      <c r="AH336" s="198"/>
      <c r="AI336" s="198"/>
      <c r="AJ336" s="198"/>
      <c r="AK336" s="198"/>
      <c r="AL336" s="198"/>
      <c r="AM336" s="198"/>
      <c r="AN336" s="198"/>
      <c r="AO336" s="198"/>
      <c r="AP336" s="198"/>
      <c r="AQ336" s="198"/>
      <c r="AR336" s="198"/>
      <c r="AS336" s="198"/>
      <c r="AT336" s="198"/>
      <c r="AU336" s="198"/>
      <c r="AV336" s="198"/>
      <c r="AW336" s="198"/>
      <c r="AX336" s="198"/>
      <c r="AY336" s="198"/>
      <c r="AZ336" s="198"/>
      <c r="BA336" s="198"/>
      <c r="BB336" s="198"/>
      <c r="BC336" s="198"/>
      <c r="BD336" s="198"/>
      <c r="BE336" s="198"/>
      <c r="BF336" s="198"/>
    </row>
    <row r="337" spans="1:58" s="247" customFormat="1" ht="89.25" customHeight="1" x14ac:dyDescent="0.2">
      <c r="A337" s="246"/>
      <c r="B337" s="831" t="s">
        <v>22</v>
      </c>
      <c r="C337" s="832"/>
      <c r="D337" s="833"/>
      <c r="E337" s="834" t="s">
        <v>233</v>
      </c>
      <c r="F337" s="835"/>
      <c r="G337" s="835"/>
      <c r="H337" s="835"/>
      <c r="I337" s="836"/>
      <c r="J337" s="834" t="s">
        <v>234</v>
      </c>
      <c r="K337" s="835"/>
      <c r="L337" s="835"/>
      <c r="M337" s="835"/>
      <c r="N337" s="836"/>
      <c r="O337" s="810"/>
      <c r="P337" s="810"/>
      <c r="Q337" s="810"/>
      <c r="R337" s="810"/>
      <c r="S337" s="198"/>
      <c r="T337" s="198"/>
      <c r="U337" s="198"/>
      <c r="V337" s="198"/>
      <c r="W337" s="198"/>
      <c r="X337" s="198"/>
      <c r="Y337" s="198"/>
      <c r="Z337" s="198"/>
      <c r="AA337" s="198"/>
      <c r="AB337" s="198"/>
      <c r="AC337" s="198"/>
      <c r="AD337" s="198"/>
      <c r="AE337" s="198"/>
      <c r="AF337" s="198"/>
      <c r="AG337" s="198"/>
      <c r="AH337" s="198"/>
      <c r="AI337" s="198"/>
      <c r="AJ337" s="198"/>
      <c r="AK337" s="198"/>
      <c r="AL337" s="198"/>
      <c r="AM337" s="198"/>
      <c r="AN337" s="198"/>
      <c r="AO337" s="198"/>
      <c r="AP337" s="198"/>
      <c r="AQ337" s="198"/>
      <c r="AR337" s="198"/>
      <c r="AS337" s="198"/>
      <c r="AT337" s="198"/>
      <c r="AU337" s="198"/>
      <c r="AV337" s="198"/>
      <c r="AW337" s="198"/>
      <c r="AX337" s="198"/>
      <c r="AY337" s="198"/>
      <c r="AZ337" s="198"/>
      <c r="BA337" s="198"/>
      <c r="BB337" s="198"/>
      <c r="BC337" s="198"/>
      <c r="BD337" s="198"/>
      <c r="BE337" s="198"/>
      <c r="BF337" s="198"/>
    </row>
  </sheetData>
  <sheetProtection formatColumns="0" formatRows="0" insertRows="0"/>
  <mergeCells count="57">
    <mergeCell ref="J336:N336"/>
    <mergeCell ref="J332:N332"/>
    <mergeCell ref="B332:D332"/>
    <mergeCell ref="E332:I332"/>
    <mergeCell ref="B333:D336"/>
    <mergeCell ref="J333:N333"/>
    <mergeCell ref="E333:I333"/>
    <mergeCell ref="E334:I334"/>
    <mergeCell ref="J334:N334"/>
    <mergeCell ref="E335:I335"/>
    <mergeCell ref="J335:N335"/>
    <mergeCell ref="G1:M1"/>
    <mergeCell ref="B3:Q3"/>
    <mergeCell ref="P1:Q1"/>
    <mergeCell ref="B1:F1"/>
    <mergeCell ref="F9:F14"/>
    <mergeCell ref="K9:K14"/>
    <mergeCell ref="H9:H14"/>
    <mergeCell ref="B9:E9"/>
    <mergeCell ref="J9:J14"/>
    <mergeCell ref="M6:O6"/>
    <mergeCell ref="M7:O7"/>
    <mergeCell ref="F5:L5"/>
    <mergeCell ref="C12:C14"/>
    <mergeCell ref="B11:B14"/>
    <mergeCell ref="Q10:Q14"/>
    <mergeCell ref="B5:E5"/>
    <mergeCell ref="P5:R5"/>
    <mergeCell ref="P6:R6"/>
    <mergeCell ref="P7:R7"/>
    <mergeCell ref="O331:R331"/>
    <mergeCell ref="P12:P14"/>
    <mergeCell ref="N10:P11"/>
    <mergeCell ref="N12:N14"/>
    <mergeCell ref="N9:R9"/>
    <mergeCell ref="M5:O5"/>
    <mergeCell ref="O12:O14"/>
    <mergeCell ref="B329:M329"/>
    <mergeCell ref="B331:D331"/>
    <mergeCell ref="E331:I331"/>
    <mergeCell ref="J331:N331"/>
    <mergeCell ref="O332:R332"/>
    <mergeCell ref="O336:R336"/>
    <mergeCell ref="O337:R337"/>
    <mergeCell ref="R10:R14"/>
    <mergeCell ref="D13:D14"/>
    <mergeCell ref="L9:M11"/>
    <mergeCell ref="M12:M14"/>
    <mergeCell ref="L12:L14"/>
    <mergeCell ref="I9:I14"/>
    <mergeCell ref="D12:E12"/>
    <mergeCell ref="B10:E10"/>
    <mergeCell ref="G9:G14"/>
    <mergeCell ref="B337:D337"/>
    <mergeCell ref="E337:I337"/>
    <mergeCell ref="J337:N337"/>
    <mergeCell ref="E336:I336"/>
  </mergeCells>
  <phoneticPr fontId="0" type="noConversion"/>
  <printOptions horizontalCentered="1"/>
  <pageMargins left="0.19685039370078741" right="0.27559055118110237" top="0.59055118110236227" bottom="0.59055118110236227" header="0.39370078740157483" footer="0.19685039370078741"/>
  <pageSetup paperSize="9" scale="55" fitToHeight="0" orientation="landscape" r:id="rId1"/>
  <headerFooter alignWithMargins="0"/>
  <ignoredErrors>
    <ignoredError sqref="G171 G193 G40 G127" formulaRange="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AH563"/>
  <sheetViews>
    <sheetView showGridLines="0" tabSelected="1" zoomScaleSheetLayoutView="115" workbookViewId="0">
      <selection activeCell="F215" sqref="F215"/>
    </sheetView>
  </sheetViews>
  <sheetFormatPr baseColWidth="10" defaultRowHeight="12.75" x14ac:dyDescent="0.2"/>
  <cols>
    <col min="1" max="1" width="6.28515625" style="402" customWidth="1"/>
    <col min="2" max="2" width="7.85546875" style="402" customWidth="1"/>
    <col min="3" max="3" width="5.28515625" style="402" customWidth="1"/>
    <col min="4" max="4" width="6.85546875" style="402" customWidth="1"/>
    <col min="5" max="5" width="60.5703125" style="402" customWidth="1"/>
    <col min="6" max="6" width="35.7109375" style="402" customWidth="1"/>
    <col min="7" max="7" width="17.28515625" style="402" customWidth="1"/>
    <col min="8" max="8" width="11.5703125" style="437" customWidth="1"/>
    <col min="9" max="9" width="12.85546875" style="402" customWidth="1"/>
    <col min="10" max="10" width="11.7109375" style="402" bestFit="1" customWidth="1"/>
    <col min="11" max="11" width="12.85546875" style="402" bestFit="1" customWidth="1"/>
    <col min="12" max="13" width="11.28515625" style="402" customWidth="1"/>
    <col min="14" max="14" width="7.7109375" style="402" bestFit="1" customWidth="1"/>
    <col min="15" max="15" width="13.28515625" style="402" customWidth="1"/>
    <col min="16" max="16" width="12.85546875" style="402" bestFit="1" customWidth="1"/>
    <col min="17" max="17" width="13.7109375" style="402" customWidth="1"/>
    <col min="18" max="18" width="25.28515625" style="402" customWidth="1"/>
    <col min="19" max="16384" width="11.42578125" style="402"/>
  </cols>
  <sheetData>
    <row r="1" spans="1:34" s="434" customFormat="1" ht="22.5" customHeight="1" x14ac:dyDescent="0.2">
      <c r="A1" s="782" t="s">
        <v>71</v>
      </c>
      <c r="B1" s="782"/>
      <c r="C1" s="782"/>
      <c r="D1" s="438"/>
      <c r="E1" s="896" t="s">
        <v>174</v>
      </c>
      <c r="F1" s="896"/>
      <c r="G1" s="896"/>
      <c r="H1" s="896"/>
      <c r="I1" s="896"/>
      <c r="J1" s="896"/>
      <c r="K1" s="896"/>
      <c r="L1" s="896"/>
      <c r="M1" s="896"/>
      <c r="N1" s="896"/>
      <c r="O1" s="897"/>
      <c r="P1" s="897"/>
      <c r="Q1" s="897"/>
      <c r="R1" s="897"/>
      <c r="S1" s="129"/>
      <c r="T1" s="129"/>
      <c r="U1" s="129"/>
      <c r="V1" s="129"/>
      <c r="W1" s="129"/>
      <c r="X1" s="129"/>
      <c r="AC1" s="899"/>
      <c r="AD1" s="899"/>
      <c r="AE1" s="899"/>
      <c r="AF1" s="899"/>
    </row>
    <row r="2" spans="1:34" s="434" customFormat="1" ht="43.5" customHeight="1" thickBot="1" x14ac:dyDescent="0.25">
      <c r="A2" s="783"/>
      <c r="B2" s="783"/>
      <c r="C2" s="783"/>
      <c r="D2" s="503"/>
      <c r="E2" s="852"/>
      <c r="F2" s="852"/>
      <c r="G2" s="852"/>
      <c r="H2" s="852"/>
      <c r="I2" s="852"/>
      <c r="J2" s="852"/>
      <c r="K2" s="852"/>
      <c r="L2" s="852"/>
      <c r="M2" s="852"/>
      <c r="N2" s="852"/>
      <c r="O2" s="898"/>
      <c r="P2" s="898"/>
      <c r="Q2" s="898"/>
      <c r="R2" s="898"/>
      <c r="S2" s="129"/>
      <c r="T2" s="129"/>
      <c r="U2" s="129"/>
      <c r="V2" s="129"/>
      <c r="W2" s="129"/>
      <c r="X2" s="129"/>
      <c r="AC2" s="899"/>
      <c r="AD2" s="899"/>
      <c r="AE2" s="899"/>
      <c r="AF2" s="899"/>
    </row>
    <row r="3" spans="1:34" s="403" customFormat="1" ht="9.75" customHeight="1" thickTop="1" x14ac:dyDescent="0.2">
      <c r="A3" s="504"/>
      <c r="B3" s="504"/>
      <c r="C3" s="504"/>
      <c r="D3" s="504"/>
      <c r="E3" s="900"/>
      <c r="F3" s="900"/>
      <c r="G3" s="900"/>
      <c r="H3" s="900"/>
      <c r="I3" s="900"/>
      <c r="J3" s="900"/>
      <c r="K3" s="435"/>
      <c r="L3" s="504"/>
      <c r="M3" s="504"/>
      <c r="N3" s="504"/>
      <c r="O3" s="504"/>
      <c r="P3" s="504"/>
      <c r="Q3" s="504"/>
      <c r="R3" s="504"/>
    </row>
    <row r="4" spans="1:34" s="404" customFormat="1" ht="23.25" customHeight="1" x14ac:dyDescent="0.2">
      <c r="A4" s="793" t="s">
        <v>198</v>
      </c>
      <c r="B4" s="793"/>
      <c r="C4" s="793"/>
      <c r="D4" s="793"/>
      <c r="E4" s="793"/>
      <c r="F4" s="793"/>
      <c r="G4" s="793"/>
      <c r="H4" s="793"/>
      <c r="I4" s="793"/>
      <c r="J4" s="793"/>
      <c r="K4" s="793"/>
      <c r="L4" s="793"/>
      <c r="M4" s="793"/>
      <c r="N4" s="793"/>
      <c r="O4" s="793"/>
      <c r="P4" s="793"/>
      <c r="Q4" s="793"/>
      <c r="R4" s="793"/>
      <c r="S4" s="436"/>
      <c r="T4" s="436"/>
      <c r="U4" s="436"/>
      <c r="V4" s="436"/>
      <c r="W4" s="436"/>
      <c r="X4" s="436"/>
      <c r="Y4" s="436"/>
      <c r="Z4" s="436"/>
      <c r="AA4" s="436"/>
      <c r="AB4" s="436"/>
      <c r="AC4" s="436"/>
      <c r="AD4" s="436"/>
      <c r="AE4" s="436"/>
      <c r="AF4" s="436"/>
    </row>
    <row r="5" spans="1:34" ht="7.5" customHeight="1" x14ac:dyDescent="0.2">
      <c r="A5" s="485"/>
      <c r="B5" s="485"/>
      <c r="C5" s="485"/>
      <c r="D5" s="485"/>
      <c r="E5" s="485"/>
      <c r="F5" s="485"/>
      <c r="G5" s="485"/>
      <c r="H5" s="505"/>
      <c r="I5" s="485"/>
      <c r="J5" s="485"/>
      <c r="K5" s="485"/>
      <c r="L5" s="485"/>
      <c r="M5" s="485"/>
      <c r="N5" s="485"/>
      <c r="O5" s="485"/>
      <c r="P5" s="485"/>
      <c r="Q5" s="485"/>
      <c r="R5" s="485"/>
    </row>
    <row r="6" spans="1:34" ht="27.75" customHeight="1" x14ac:dyDescent="0.2">
      <c r="A6" s="764" t="s">
        <v>191</v>
      </c>
      <c r="B6" s="901"/>
      <c r="C6" s="902"/>
      <c r="D6" s="764" t="s">
        <v>231</v>
      </c>
      <c r="E6" s="901"/>
      <c r="F6" s="901"/>
      <c r="G6" s="901"/>
      <c r="H6" s="901"/>
      <c r="I6" s="901"/>
      <c r="J6" s="901"/>
      <c r="K6" s="902"/>
      <c r="L6" s="786" t="s">
        <v>155</v>
      </c>
      <c r="M6" s="786"/>
      <c r="N6" s="786"/>
      <c r="O6" s="894">
        <v>312</v>
      </c>
      <c r="P6" s="894"/>
      <c r="Q6" s="894"/>
      <c r="R6" s="894"/>
    </row>
    <row r="7" spans="1:34" x14ac:dyDescent="0.2">
      <c r="A7" s="28"/>
      <c r="B7" s="28"/>
      <c r="C7" s="28"/>
      <c r="D7" s="28"/>
      <c r="E7" s="28"/>
      <c r="F7" s="28"/>
      <c r="G7" s="28"/>
      <c r="H7" s="438"/>
      <c r="I7" s="28"/>
      <c r="J7" s="28"/>
      <c r="K7" s="28"/>
      <c r="L7" s="786" t="s">
        <v>110</v>
      </c>
      <c r="M7" s="786"/>
      <c r="N7" s="786"/>
      <c r="O7" s="894">
        <v>2018</v>
      </c>
      <c r="P7" s="894"/>
      <c r="Q7" s="894"/>
      <c r="R7" s="894"/>
    </row>
    <row r="8" spans="1:34" s="440" customFormat="1" ht="15" customHeight="1" x14ac:dyDescent="0.2">
      <c r="A8" s="28"/>
      <c r="B8" s="28"/>
      <c r="C8" s="28"/>
      <c r="D8" s="28"/>
      <c r="E8" s="28"/>
      <c r="F8" s="28"/>
      <c r="G8" s="28"/>
      <c r="H8" s="438"/>
      <c r="I8" s="28"/>
      <c r="J8" s="28"/>
      <c r="K8" s="28"/>
      <c r="L8" s="786" t="s">
        <v>23</v>
      </c>
      <c r="M8" s="786"/>
      <c r="N8" s="786"/>
      <c r="O8" s="893">
        <v>42982</v>
      </c>
      <c r="P8" s="894"/>
      <c r="Q8" s="894"/>
      <c r="R8" s="894"/>
      <c r="S8" s="439"/>
      <c r="T8" s="439"/>
      <c r="U8" s="439"/>
      <c r="V8" s="134"/>
      <c r="W8" s="134"/>
      <c r="X8" s="134"/>
      <c r="Y8" s="895"/>
      <c r="Z8" s="895"/>
      <c r="AA8" s="895"/>
      <c r="AB8" s="895"/>
      <c r="AC8" s="895"/>
      <c r="AD8" s="895"/>
      <c r="AE8" s="895"/>
      <c r="AF8" s="895"/>
      <c r="AG8" s="895"/>
      <c r="AH8" s="895"/>
    </row>
    <row r="9" spans="1:34" s="404" customFormat="1" ht="13.5" thickBot="1" x14ac:dyDescent="0.25">
      <c r="A9" s="506"/>
      <c r="B9" s="506"/>
      <c r="C9" s="506"/>
      <c r="D9" s="506"/>
      <c r="E9" s="507"/>
      <c r="F9" s="506"/>
      <c r="G9" s="506"/>
      <c r="H9" s="508"/>
      <c r="I9" s="506"/>
      <c r="J9" s="136"/>
      <c r="K9" s="136"/>
      <c r="L9" s="136"/>
      <c r="M9" s="506"/>
      <c r="N9" s="509"/>
      <c r="O9" s="509"/>
      <c r="P9" s="509"/>
      <c r="Q9" s="509"/>
      <c r="R9" s="506"/>
    </row>
    <row r="10" spans="1:34" ht="15.75" customHeight="1" thickBot="1" x14ac:dyDescent="0.25">
      <c r="A10" s="927" t="s">
        <v>218</v>
      </c>
      <c r="B10" s="928"/>
      <c r="C10" s="928"/>
      <c r="D10" s="929"/>
      <c r="E10" s="859" t="s">
        <v>148</v>
      </c>
      <c r="F10" s="820" t="s">
        <v>219</v>
      </c>
      <c r="G10" s="820" t="s">
        <v>1711</v>
      </c>
      <c r="H10" s="906" t="s">
        <v>131</v>
      </c>
      <c r="I10" s="907"/>
      <c r="J10" s="906" t="s">
        <v>1712</v>
      </c>
      <c r="K10" s="907"/>
      <c r="L10" s="911" t="s">
        <v>31</v>
      </c>
      <c r="M10" s="912"/>
      <c r="N10" s="913"/>
      <c r="O10" s="906" t="s">
        <v>134</v>
      </c>
      <c r="P10" s="907"/>
      <c r="Q10" s="820" t="s">
        <v>197</v>
      </c>
      <c r="R10" s="903" t="s">
        <v>32</v>
      </c>
    </row>
    <row r="11" spans="1:34" ht="24.75" customHeight="1" thickBot="1" x14ac:dyDescent="0.25">
      <c r="A11" s="825" t="s">
        <v>195</v>
      </c>
      <c r="B11" s="826"/>
      <c r="C11" s="826"/>
      <c r="D11" s="827"/>
      <c r="E11" s="791"/>
      <c r="F11" s="821"/>
      <c r="G11" s="821"/>
      <c r="H11" s="908"/>
      <c r="I11" s="909"/>
      <c r="J11" s="908"/>
      <c r="K11" s="909"/>
      <c r="L11" s="914"/>
      <c r="M11" s="915"/>
      <c r="N11" s="916"/>
      <c r="O11" s="908"/>
      <c r="P11" s="909"/>
      <c r="Q11" s="821"/>
      <c r="R11" s="811"/>
    </row>
    <row r="12" spans="1:34" ht="18" customHeight="1" thickBot="1" x14ac:dyDescent="0.25">
      <c r="A12" s="930" t="s">
        <v>217</v>
      </c>
      <c r="B12" s="826"/>
      <c r="C12" s="826"/>
      <c r="D12" s="827"/>
      <c r="E12" s="792"/>
      <c r="F12" s="821"/>
      <c r="G12" s="821"/>
      <c r="H12" s="421"/>
      <c r="I12" s="422"/>
      <c r="J12" s="910"/>
      <c r="K12" s="799"/>
      <c r="L12" s="917"/>
      <c r="M12" s="918"/>
      <c r="N12" s="919"/>
      <c r="O12" s="908"/>
      <c r="P12" s="909"/>
      <c r="Q12" s="821"/>
      <c r="R12" s="812"/>
    </row>
    <row r="13" spans="1:34" ht="14.25" customHeight="1" thickBot="1" x14ac:dyDescent="0.25">
      <c r="A13" s="931"/>
      <c r="B13" s="925" t="s">
        <v>222</v>
      </c>
      <c r="C13" s="923"/>
      <c r="D13" s="924"/>
      <c r="E13" s="792"/>
      <c r="F13" s="821"/>
      <c r="G13" s="821"/>
      <c r="H13" s="904" t="s">
        <v>133</v>
      </c>
      <c r="I13" s="904" t="s">
        <v>132</v>
      </c>
      <c r="J13" s="904" t="s">
        <v>133</v>
      </c>
      <c r="K13" s="904" t="s">
        <v>132</v>
      </c>
      <c r="L13" s="904" t="s">
        <v>9</v>
      </c>
      <c r="M13" s="904" t="s">
        <v>10</v>
      </c>
      <c r="N13" s="904" t="s">
        <v>11</v>
      </c>
      <c r="O13" s="904" t="s">
        <v>133</v>
      </c>
      <c r="P13" s="904" t="s">
        <v>132</v>
      </c>
      <c r="Q13" s="821"/>
      <c r="R13" s="812"/>
    </row>
    <row r="14" spans="1:34" ht="45.75" customHeight="1" thickBot="1" x14ac:dyDescent="0.25">
      <c r="A14" s="931"/>
      <c r="B14" s="926"/>
      <c r="C14" s="920" t="s">
        <v>221</v>
      </c>
      <c r="D14" s="351"/>
      <c r="E14" s="792"/>
      <c r="F14" s="821"/>
      <c r="G14" s="821"/>
      <c r="H14" s="905"/>
      <c r="I14" s="905"/>
      <c r="J14" s="905"/>
      <c r="K14" s="905"/>
      <c r="L14" s="905"/>
      <c r="M14" s="905"/>
      <c r="N14" s="905"/>
      <c r="O14" s="905"/>
      <c r="P14" s="905"/>
      <c r="Q14" s="821"/>
      <c r="R14" s="812"/>
    </row>
    <row r="15" spans="1:34" ht="45.75" customHeight="1" x14ac:dyDescent="0.2">
      <c r="A15" s="931"/>
      <c r="B15" s="926"/>
      <c r="C15" s="921"/>
      <c r="D15" s="355" t="s">
        <v>228</v>
      </c>
      <c r="E15" s="792"/>
      <c r="F15" s="821"/>
      <c r="G15" s="821"/>
      <c r="H15" s="905"/>
      <c r="I15" s="905"/>
      <c r="J15" s="905"/>
      <c r="K15" s="905"/>
      <c r="L15" s="905"/>
      <c r="M15" s="905"/>
      <c r="N15" s="905"/>
      <c r="O15" s="905"/>
      <c r="P15" s="905"/>
      <c r="Q15" s="821"/>
      <c r="R15" s="812"/>
    </row>
    <row r="16" spans="1:34" s="443" customFormat="1" ht="15" x14ac:dyDescent="0.2">
      <c r="A16" s="922" t="s">
        <v>1713</v>
      </c>
      <c r="B16" s="922"/>
      <c r="C16" s="922"/>
      <c r="D16" s="922"/>
      <c r="E16" s="922"/>
      <c r="F16" s="922"/>
      <c r="G16" s="922"/>
      <c r="H16" s="922"/>
      <c r="I16" s="922"/>
      <c r="J16" s="922"/>
      <c r="K16" s="922"/>
      <c r="L16" s="922"/>
      <c r="M16" s="442"/>
      <c r="N16" s="442"/>
      <c r="O16" s="442"/>
      <c r="P16" s="442"/>
      <c r="Q16" s="442"/>
      <c r="R16" s="442"/>
      <c r="S16" s="402"/>
      <c r="T16" s="402"/>
    </row>
    <row r="17" spans="1:20" s="443" customFormat="1" ht="15" x14ac:dyDescent="0.2">
      <c r="A17" s="444"/>
      <c r="B17" s="444"/>
      <c r="C17" s="444"/>
      <c r="D17" s="444"/>
      <c r="E17" s="444"/>
      <c r="F17" s="444"/>
      <c r="G17" s="444"/>
      <c r="H17" s="445"/>
      <c r="I17" s="444"/>
      <c r="J17" s="444"/>
      <c r="K17" s="444"/>
      <c r="L17" s="444"/>
      <c r="M17" s="442"/>
      <c r="N17" s="442"/>
      <c r="O17" s="442"/>
      <c r="P17" s="442"/>
      <c r="Q17" s="442"/>
      <c r="R17" s="442"/>
      <c r="S17" s="402"/>
      <c r="T17" s="402"/>
    </row>
    <row r="18" spans="1:20" s="443" customFormat="1" ht="15" x14ac:dyDescent="0.2">
      <c r="A18" s="891" t="s">
        <v>2411</v>
      </c>
      <c r="B18" s="891" t="s">
        <v>2412</v>
      </c>
      <c r="C18" s="446"/>
      <c r="D18" s="446"/>
      <c r="E18" s="447" t="s">
        <v>234</v>
      </c>
      <c r="F18" s="452" t="s">
        <v>1714</v>
      </c>
      <c r="G18" s="452" t="s">
        <v>1715</v>
      </c>
      <c r="H18" s="456">
        <v>1</v>
      </c>
      <c r="I18" s="456"/>
      <c r="J18" s="448">
        <v>18517</v>
      </c>
      <c r="K18" s="457"/>
      <c r="L18" s="449">
        <v>43101</v>
      </c>
      <c r="M18" s="450">
        <v>43465</v>
      </c>
      <c r="N18" s="458">
        <v>12</v>
      </c>
      <c r="O18" s="457">
        <f>J18*N18</f>
        <v>222204</v>
      </c>
      <c r="P18" s="451">
        <f>K18*N18</f>
        <v>0</v>
      </c>
      <c r="Q18" s="457" t="s">
        <v>2410</v>
      </c>
      <c r="R18" s="432"/>
      <c r="S18" s="402"/>
      <c r="T18" s="402"/>
    </row>
    <row r="19" spans="1:20" s="128" customFormat="1" ht="33.75" x14ac:dyDescent="0.2">
      <c r="A19" s="891"/>
      <c r="B19" s="891" t="s">
        <v>304</v>
      </c>
      <c r="C19" s="446"/>
      <c r="D19" s="446"/>
      <c r="E19" s="452" t="s">
        <v>1854</v>
      </c>
      <c r="F19" s="453" t="s">
        <v>1723</v>
      </c>
      <c r="G19" s="453" t="s">
        <v>1715</v>
      </c>
      <c r="H19" s="456"/>
      <c r="I19" s="454">
        <v>1</v>
      </c>
      <c r="J19" s="448"/>
      <c r="K19" s="451">
        <v>12995</v>
      </c>
      <c r="L19" s="449">
        <v>43101</v>
      </c>
      <c r="M19" s="450">
        <v>43465</v>
      </c>
      <c r="N19" s="455">
        <v>12</v>
      </c>
      <c r="O19" s="457">
        <f t="shared" ref="O19:O82" si="0">J19*N19</f>
        <v>0</v>
      </c>
      <c r="P19" s="451">
        <f t="shared" ref="P19:P82" si="1">K19*N19</f>
        <v>155940</v>
      </c>
      <c r="Q19" s="417"/>
      <c r="R19" s="488" t="s">
        <v>2413</v>
      </c>
    </row>
    <row r="20" spans="1:20" s="443" customFormat="1" ht="14.25" x14ac:dyDescent="0.2">
      <c r="A20" s="891"/>
      <c r="B20" s="891" t="s">
        <v>304</v>
      </c>
      <c r="C20" s="446"/>
      <c r="D20" s="446"/>
      <c r="E20" s="452" t="s">
        <v>1716</v>
      </c>
      <c r="F20" s="452" t="s">
        <v>1717</v>
      </c>
      <c r="G20" s="452" t="s">
        <v>1715</v>
      </c>
      <c r="H20" s="456">
        <v>1</v>
      </c>
      <c r="I20" s="456"/>
      <c r="J20" s="448">
        <v>6767</v>
      </c>
      <c r="K20" s="457"/>
      <c r="L20" s="449">
        <v>43101</v>
      </c>
      <c r="M20" s="450">
        <v>43465</v>
      </c>
      <c r="N20" s="458">
        <v>12</v>
      </c>
      <c r="O20" s="457">
        <f t="shared" si="0"/>
        <v>81204</v>
      </c>
      <c r="P20" s="451">
        <f t="shared" si="1"/>
        <v>0</v>
      </c>
      <c r="Q20" s="457" t="s">
        <v>2410</v>
      </c>
      <c r="R20" s="489"/>
      <c r="S20" s="402"/>
      <c r="T20" s="402"/>
    </row>
    <row r="21" spans="1:20" s="443" customFormat="1" ht="14.25" x14ac:dyDescent="0.2">
      <c r="A21" s="891"/>
      <c r="B21" s="891" t="s">
        <v>304</v>
      </c>
      <c r="C21" s="446"/>
      <c r="D21" s="446"/>
      <c r="E21" s="452" t="s">
        <v>1718</v>
      </c>
      <c r="F21" s="452" t="s">
        <v>1719</v>
      </c>
      <c r="G21" s="452" t="s">
        <v>1715</v>
      </c>
      <c r="H21" s="456">
        <v>1</v>
      </c>
      <c r="I21" s="456"/>
      <c r="J21" s="448">
        <v>6090</v>
      </c>
      <c r="K21" s="457"/>
      <c r="L21" s="449">
        <v>43101</v>
      </c>
      <c r="M21" s="450">
        <v>43465</v>
      </c>
      <c r="N21" s="458">
        <v>12</v>
      </c>
      <c r="O21" s="457">
        <f t="shared" si="0"/>
        <v>73080</v>
      </c>
      <c r="P21" s="451">
        <f t="shared" si="1"/>
        <v>0</v>
      </c>
      <c r="Q21" s="457" t="s">
        <v>2410</v>
      </c>
      <c r="R21" s="489"/>
    </row>
    <row r="22" spans="1:20" s="443" customFormat="1" ht="14.25" x14ac:dyDescent="0.2">
      <c r="A22" s="891"/>
      <c r="B22" s="891" t="s">
        <v>304</v>
      </c>
      <c r="C22" s="446"/>
      <c r="D22" s="446"/>
      <c r="E22" s="452" t="s">
        <v>1720</v>
      </c>
      <c r="F22" s="452" t="s">
        <v>1721</v>
      </c>
      <c r="G22" s="452" t="s">
        <v>1715</v>
      </c>
      <c r="H22" s="456">
        <v>1</v>
      </c>
      <c r="I22" s="456"/>
      <c r="J22" s="448">
        <v>3925</v>
      </c>
      <c r="K22" s="459"/>
      <c r="L22" s="449">
        <v>43101</v>
      </c>
      <c r="M22" s="450">
        <v>43465</v>
      </c>
      <c r="N22" s="458">
        <v>12</v>
      </c>
      <c r="O22" s="457">
        <f t="shared" si="0"/>
        <v>47100</v>
      </c>
      <c r="P22" s="451">
        <f t="shared" si="1"/>
        <v>0</v>
      </c>
      <c r="Q22" s="457" t="s">
        <v>2410</v>
      </c>
      <c r="R22" s="489"/>
    </row>
    <row r="23" spans="1:20" s="443" customFormat="1" ht="14.25" x14ac:dyDescent="0.2">
      <c r="A23" s="891"/>
      <c r="B23" s="891" t="s">
        <v>304</v>
      </c>
      <c r="C23" s="446"/>
      <c r="D23" s="446"/>
      <c r="E23" s="452" t="s">
        <v>1722</v>
      </c>
      <c r="F23" s="452" t="s">
        <v>1721</v>
      </c>
      <c r="G23" s="452" t="s">
        <v>1715</v>
      </c>
      <c r="H23" s="456">
        <v>1</v>
      </c>
      <c r="I23" s="456"/>
      <c r="J23" s="448">
        <v>3329</v>
      </c>
      <c r="K23" s="457"/>
      <c r="L23" s="449">
        <v>43101</v>
      </c>
      <c r="M23" s="450">
        <v>43465</v>
      </c>
      <c r="N23" s="458">
        <v>12</v>
      </c>
      <c r="O23" s="457">
        <f t="shared" si="0"/>
        <v>39948</v>
      </c>
      <c r="P23" s="451">
        <f t="shared" si="1"/>
        <v>0</v>
      </c>
      <c r="Q23" s="457" t="s">
        <v>2410</v>
      </c>
      <c r="R23" s="489"/>
    </row>
    <row r="24" spans="1:20" s="443" customFormat="1" ht="14.25" x14ac:dyDescent="0.2">
      <c r="A24" s="891"/>
      <c r="B24" s="891" t="s">
        <v>304</v>
      </c>
      <c r="C24" s="446"/>
      <c r="D24" s="446"/>
      <c r="E24" s="452" t="s">
        <v>1725</v>
      </c>
      <c r="F24" s="452" t="s">
        <v>1726</v>
      </c>
      <c r="G24" s="452" t="s">
        <v>1715</v>
      </c>
      <c r="H24" s="456">
        <v>1</v>
      </c>
      <c r="I24" s="456"/>
      <c r="J24" s="448">
        <v>9001</v>
      </c>
      <c r="K24" s="457"/>
      <c r="L24" s="449">
        <v>43101</v>
      </c>
      <c r="M24" s="450">
        <v>43465</v>
      </c>
      <c r="N24" s="458">
        <v>12</v>
      </c>
      <c r="O24" s="457">
        <f t="shared" si="0"/>
        <v>108012</v>
      </c>
      <c r="P24" s="451">
        <f t="shared" si="1"/>
        <v>0</v>
      </c>
      <c r="Q24" s="457" t="s">
        <v>2410</v>
      </c>
      <c r="R24" s="489"/>
    </row>
    <row r="25" spans="1:20" s="443" customFormat="1" ht="14.25" x14ac:dyDescent="0.2">
      <c r="A25" s="891"/>
      <c r="B25" s="891" t="s">
        <v>304</v>
      </c>
      <c r="C25" s="446"/>
      <c r="D25" s="446"/>
      <c r="E25" s="452" t="s">
        <v>1727</v>
      </c>
      <c r="F25" s="452" t="s">
        <v>1726</v>
      </c>
      <c r="G25" s="452" t="s">
        <v>1715</v>
      </c>
      <c r="H25" s="456">
        <v>1</v>
      </c>
      <c r="I25" s="456"/>
      <c r="J25" s="448">
        <v>6767</v>
      </c>
      <c r="K25" s="457"/>
      <c r="L25" s="449">
        <v>43101</v>
      </c>
      <c r="M25" s="450">
        <v>43465</v>
      </c>
      <c r="N25" s="458">
        <v>12</v>
      </c>
      <c r="O25" s="457">
        <f t="shared" si="0"/>
        <v>81204</v>
      </c>
      <c r="P25" s="451">
        <f t="shared" si="1"/>
        <v>0</v>
      </c>
      <c r="Q25" s="457" t="s">
        <v>2410</v>
      </c>
      <c r="R25" s="489"/>
    </row>
    <row r="26" spans="1:20" s="443" customFormat="1" ht="15" x14ac:dyDescent="0.2">
      <c r="A26" s="891"/>
      <c r="B26" s="891" t="s">
        <v>304</v>
      </c>
      <c r="C26" s="446"/>
      <c r="D26" s="446"/>
      <c r="E26" s="431" t="s">
        <v>1728</v>
      </c>
      <c r="F26" s="452" t="s">
        <v>1729</v>
      </c>
      <c r="G26" s="452" t="s">
        <v>1715</v>
      </c>
      <c r="H26" s="456">
        <v>1</v>
      </c>
      <c r="I26" s="456"/>
      <c r="J26" s="448">
        <v>11303</v>
      </c>
      <c r="K26" s="457"/>
      <c r="L26" s="449">
        <v>43101</v>
      </c>
      <c r="M26" s="450">
        <v>43465</v>
      </c>
      <c r="N26" s="458">
        <v>12</v>
      </c>
      <c r="O26" s="457">
        <f t="shared" si="0"/>
        <v>135636</v>
      </c>
      <c r="P26" s="451">
        <f t="shared" si="1"/>
        <v>0</v>
      </c>
      <c r="Q26" s="457" t="s">
        <v>2410</v>
      </c>
      <c r="R26" s="489"/>
    </row>
    <row r="27" spans="1:20" s="443" customFormat="1" ht="14.25" x14ac:dyDescent="0.2">
      <c r="A27" s="891"/>
      <c r="B27" s="891" t="s">
        <v>304</v>
      </c>
      <c r="C27" s="446"/>
      <c r="D27" s="446"/>
      <c r="E27" s="432" t="s">
        <v>1994</v>
      </c>
      <c r="F27" s="452" t="s">
        <v>1729</v>
      </c>
      <c r="G27" s="452" t="s">
        <v>1715</v>
      </c>
      <c r="H27" s="456">
        <v>1</v>
      </c>
      <c r="I27" s="456"/>
      <c r="J27" s="448">
        <v>9001</v>
      </c>
      <c r="K27" s="457"/>
      <c r="L27" s="449">
        <v>43101</v>
      </c>
      <c r="M27" s="450">
        <v>43465</v>
      </c>
      <c r="N27" s="458">
        <v>12</v>
      </c>
      <c r="O27" s="457">
        <f t="shared" si="0"/>
        <v>108012</v>
      </c>
      <c r="P27" s="451">
        <f t="shared" si="1"/>
        <v>0</v>
      </c>
      <c r="Q27" s="457" t="s">
        <v>2410</v>
      </c>
      <c r="R27" s="489"/>
    </row>
    <row r="28" spans="1:20" s="443" customFormat="1" ht="15" x14ac:dyDescent="0.2">
      <c r="A28" s="891"/>
      <c r="B28" s="891" t="s">
        <v>316</v>
      </c>
      <c r="C28" s="446"/>
      <c r="D28" s="446"/>
      <c r="E28" s="431" t="s">
        <v>1730</v>
      </c>
      <c r="F28" s="452" t="s">
        <v>1714</v>
      </c>
      <c r="G28" s="452" t="s">
        <v>1715</v>
      </c>
      <c r="H28" s="456">
        <v>1</v>
      </c>
      <c r="I28" s="456"/>
      <c r="J28" s="448">
        <v>18134</v>
      </c>
      <c r="K28" s="457"/>
      <c r="L28" s="449">
        <v>43101</v>
      </c>
      <c r="M28" s="450">
        <v>43465</v>
      </c>
      <c r="N28" s="458">
        <v>12</v>
      </c>
      <c r="O28" s="457">
        <f t="shared" si="0"/>
        <v>217608</v>
      </c>
      <c r="P28" s="451">
        <f t="shared" si="1"/>
        <v>0</v>
      </c>
      <c r="Q28" s="457" t="s">
        <v>2410</v>
      </c>
      <c r="R28" s="489"/>
    </row>
    <row r="29" spans="1:20" s="443" customFormat="1" ht="14.25" x14ac:dyDescent="0.2">
      <c r="A29" s="891"/>
      <c r="B29" s="891" t="s">
        <v>316</v>
      </c>
      <c r="C29" s="446"/>
      <c r="D29" s="446"/>
      <c r="E29" s="432" t="s">
        <v>1731</v>
      </c>
      <c r="F29" s="452" t="s">
        <v>1717</v>
      </c>
      <c r="G29" s="452" t="s">
        <v>1715</v>
      </c>
      <c r="H29" s="456">
        <v>1</v>
      </c>
      <c r="I29" s="456"/>
      <c r="J29" s="448">
        <v>6090</v>
      </c>
      <c r="K29" s="457"/>
      <c r="L29" s="449">
        <v>43101</v>
      </c>
      <c r="M29" s="450">
        <v>43465</v>
      </c>
      <c r="N29" s="458">
        <v>12</v>
      </c>
      <c r="O29" s="457">
        <f t="shared" si="0"/>
        <v>73080</v>
      </c>
      <c r="P29" s="451">
        <f t="shared" si="1"/>
        <v>0</v>
      </c>
      <c r="Q29" s="457" t="s">
        <v>2410</v>
      </c>
      <c r="R29" s="493"/>
    </row>
    <row r="30" spans="1:20" s="443" customFormat="1" ht="14.25" x14ac:dyDescent="0.2">
      <c r="A30" s="891"/>
      <c r="B30" s="891" t="s">
        <v>316</v>
      </c>
      <c r="C30" s="446"/>
      <c r="D30" s="446"/>
      <c r="E30" s="432" t="s">
        <v>1732</v>
      </c>
      <c r="F30" s="452" t="s">
        <v>1719</v>
      </c>
      <c r="G30" s="452" t="s">
        <v>1715</v>
      </c>
      <c r="H30" s="456">
        <v>1</v>
      </c>
      <c r="I30" s="456"/>
      <c r="J30" s="448">
        <v>5007</v>
      </c>
      <c r="K30" s="457"/>
      <c r="L30" s="449">
        <v>43101</v>
      </c>
      <c r="M30" s="450">
        <v>43465</v>
      </c>
      <c r="N30" s="458">
        <v>12</v>
      </c>
      <c r="O30" s="457">
        <f t="shared" si="0"/>
        <v>60084</v>
      </c>
      <c r="P30" s="451">
        <f t="shared" si="1"/>
        <v>0</v>
      </c>
      <c r="Q30" s="457" t="s">
        <v>2410</v>
      </c>
      <c r="R30" s="493"/>
    </row>
    <row r="31" spans="1:20" s="443" customFormat="1" ht="12.75" customHeight="1" x14ac:dyDescent="0.2">
      <c r="A31" s="891"/>
      <c r="B31" s="891" t="s">
        <v>316</v>
      </c>
      <c r="C31" s="446"/>
      <c r="D31" s="446"/>
      <c r="E31" s="432" t="s">
        <v>1733</v>
      </c>
      <c r="F31" s="452" t="s">
        <v>1734</v>
      </c>
      <c r="G31" s="452" t="s">
        <v>1715</v>
      </c>
      <c r="H31" s="456">
        <v>1</v>
      </c>
      <c r="I31" s="456"/>
      <c r="J31" s="448">
        <v>6090</v>
      </c>
      <c r="K31" s="457"/>
      <c r="L31" s="449">
        <v>43101</v>
      </c>
      <c r="M31" s="450">
        <v>43465</v>
      </c>
      <c r="N31" s="458">
        <v>12</v>
      </c>
      <c r="O31" s="457">
        <f t="shared" si="0"/>
        <v>73080</v>
      </c>
      <c r="P31" s="451">
        <f t="shared" si="1"/>
        <v>0</v>
      </c>
      <c r="Q31" s="457" t="s">
        <v>2410</v>
      </c>
      <c r="R31" s="493"/>
    </row>
    <row r="32" spans="1:20" s="443" customFormat="1" ht="12.75" customHeight="1" x14ac:dyDescent="0.2">
      <c r="A32" s="891"/>
      <c r="B32" s="891" t="s">
        <v>348</v>
      </c>
      <c r="C32" s="446"/>
      <c r="D32" s="446"/>
      <c r="E32" s="431" t="s">
        <v>1750</v>
      </c>
      <c r="F32" s="452" t="s">
        <v>1714</v>
      </c>
      <c r="G32" s="452" t="s">
        <v>1715</v>
      </c>
      <c r="H32" s="456">
        <v>1</v>
      </c>
      <c r="I32" s="456"/>
      <c r="J32" s="448">
        <v>15769</v>
      </c>
      <c r="K32" s="457"/>
      <c r="L32" s="449">
        <v>43101</v>
      </c>
      <c r="M32" s="450">
        <v>43465</v>
      </c>
      <c r="N32" s="458">
        <v>12</v>
      </c>
      <c r="O32" s="457">
        <f t="shared" si="0"/>
        <v>189228</v>
      </c>
      <c r="P32" s="451">
        <f t="shared" si="1"/>
        <v>0</v>
      </c>
      <c r="Q32" s="457" t="s">
        <v>2410</v>
      </c>
      <c r="R32" s="489"/>
    </row>
    <row r="33" spans="1:18" s="443" customFormat="1" ht="28.5" x14ac:dyDescent="0.2">
      <c r="A33" s="891"/>
      <c r="B33" s="891" t="s">
        <v>348</v>
      </c>
      <c r="C33" s="446"/>
      <c r="D33" s="446"/>
      <c r="E33" s="432" t="s">
        <v>1752</v>
      </c>
      <c r="F33" s="452" t="s">
        <v>1714</v>
      </c>
      <c r="G33" s="452" t="s">
        <v>1715</v>
      </c>
      <c r="H33" s="456">
        <v>1</v>
      </c>
      <c r="I33" s="456"/>
      <c r="J33" s="448">
        <v>9001</v>
      </c>
      <c r="K33" s="457"/>
      <c r="L33" s="449">
        <v>43101</v>
      </c>
      <c r="M33" s="450">
        <v>43465</v>
      </c>
      <c r="N33" s="458">
        <v>12</v>
      </c>
      <c r="O33" s="457">
        <f t="shared" si="0"/>
        <v>108012</v>
      </c>
      <c r="P33" s="451">
        <f t="shared" si="1"/>
        <v>0</v>
      </c>
      <c r="Q33" s="457" t="s">
        <v>2410</v>
      </c>
      <c r="R33" s="493"/>
    </row>
    <row r="34" spans="1:18" s="443" customFormat="1" ht="14.25" x14ac:dyDescent="0.2">
      <c r="A34" s="891"/>
      <c r="B34" s="891" t="s">
        <v>335</v>
      </c>
      <c r="C34" s="446"/>
      <c r="D34" s="446"/>
      <c r="E34" s="432" t="s">
        <v>2435</v>
      </c>
      <c r="F34" s="452" t="s">
        <v>1714</v>
      </c>
      <c r="G34" s="452" t="s">
        <v>1715</v>
      </c>
      <c r="H34" s="456">
        <v>1</v>
      </c>
      <c r="I34" s="456"/>
      <c r="J34" s="448">
        <v>6767</v>
      </c>
      <c r="K34" s="457"/>
      <c r="L34" s="449">
        <v>43101</v>
      </c>
      <c r="M34" s="450">
        <v>43465</v>
      </c>
      <c r="N34" s="458">
        <v>12</v>
      </c>
      <c r="O34" s="457">
        <f t="shared" si="0"/>
        <v>81204</v>
      </c>
      <c r="P34" s="451">
        <f t="shared" si="1"/>
        <v>0</v>
      </c>
      <c r="Q34" s="457" t="s">
        <v>2410</v>
      </c>
      <c r="R34" s="489"/>
    </row>
    <row r="35" spans="1:18" s="443" customFormat="1" ht="14.25" x14ac:dyDescent="0.2">
      <c r="A35" s="891"/>
      <c r="B35" s="891" t="s">
        <v>335</v>
      </c>
      <c r="C35" s="446"/>
      <c r="D35" s="446"/>
      <c r="E35" s="432" t="s">
        <v>2436</v>
      </c>
      <c r="F35" s="452" t="s">
        <v>1714</v>
      </c>
      <c r="G35" s="452" t="s">
        <v>1715</v>
      </c>
      <c r="H35" s="456">
        <v>1</v>
      </c>
      <c r="I35" s="456"/>
      <c r="J35" s="448">
        <v>9001</v>
      </c>
      <c r="K35" s="457"/>
      <c r="L35" s="449">
        <v>43101</v>
      </c>
      <c r="M35" s="450">
        <v>43465</v>
      </c>
      <c r="N35" s="458">
        <v>12</v>
      </c>
      <c r="O35" s="457">
        <f t="shared" si="0"/>
        <v>108012</v>
      </c>
      <c r="P35" s="451">
        <f t="shared" si="1"/>
        <v>0</v>
      </c>
      <c r="Q35" s="457" t="s">
        <v>2410</v>
      </c>
      <c r="R35" s="493"/>
    </row>
    <row r="36" spans="1:18" s="443" customFormat="1" ht="30" x14ac:dyDescent="0.2">
      <c r="A36" s="891"/>
      <c r="B36" s="891" t="s">
        <v>335</v>
      </c>
      <c r="C36" s="446"/>
      <c r="D36" s="446"/>
      <c r="E36" s="431" t="s">
        <v>1735</v>
      </c>
      <c r="F36" s="452" t="s">
        <v>1714</v>
      </c>
      <c r="G36" s="452" t="s">
        <v>1715</v>
      </c>
      <c r="H36" s="456">
        <v>1</v>
      </c>
      <c r="I36" s="456"/>
      <c r="J36" s="448">
        <v>15769</v>
      </c>
      <c r="K36" s="457"/>
      <c r="L36" s="449">
        <v>43101</v>
      </c>
      <c r="M36" s="450">
        <v>43465</v>
      </c>
      <c r="N36" s="458">
        <v>12</v>
      </c>
      <c r="O36" s="457">
        <f t="shared" si="0"/>
        <v>189228</v>
      </c>
      <c r="P36" s="451">
        <f t="shared" si="1"/>
        <v>0</v>
      </c>
      <c r="Q36" s="457" t="s">
        <v>2410</v>
      </c>
      <c r="R36" s="493"/>
    </row>
    <row r="37" spans="1:18" s="443" customFormat="1" ht="14.25" x14ac:dyDescent="0.2">
      <c r="A37" s="891"/>
      <c r="B37" s="891" t="s">
        <v>335</v>
      </c>
      <c r="C37" s="446"/>
      <c r="D37" s="446"/>
      <c r="E37" s="432" t="s">
        <v>1736</v>
      </c>
      <c r="F37" s="452" t="s">
        <v>1714</v>
      </c>
      <c r="G37" s="452" t="s">
        <v>1715</v>
      </c>
      <c r="H37" s="456">
        <v>1</v>
      </c>
      <c r="I37" s="456"/>
      <c r="J37" s="448">
        <v>9001</v>
      </c>
      <c r="K37" s="457"/>
      <c r="L37" s="449">
        <v>43101</v>
      </c>
      <c r="M37" s="450">
        <v>43465</v>
      </c>
      <c r="N37" s="458">
        <v>12</v>
      </c>
      <c r="O37" s="457">
        <f t="shared" si="0"/>
        <v>108012</v>
      </c>
      <c r="P37" s="451">
        <f t="shared" si="1"/>
        <v>0</v>
      </c>
      <c r="Q37" s="457" t="s">
        <v>2410</v>
      </c>
      <c r="R37" s="493"/>
    </row>
    <row r="38" spans="1:18" s="443" customFormat="1" ht="15" x14ac:dyDescent="0.2">
      <c r="A38" s="891"/>
      <c r="B38" s="891" t="s">
        <v>335</v>
      </c>
      <c r="C38" s="446"/>
      <c r="D38" s="446"/>
      <c r="E38" s="431" t="s">
        <v>2437</v>
      </c>
      <c r="F38" s="452" t="s">
        <v>1714</v>
      </c>
      <c r="G38" s="452" t="s">
        <v>1715</v>
      </c>
      <c r="H38" s="456">
        <v>1</v>
      </c>
      <c r="I38" s="456"/>
      <c r="J38" s="448">
        <v>15769</v>
      </c>
      <c r="K38" s="457"/>
      <c r="L38" s="449">
        <v>43101</v>
      </c>
      <c r="M38" s="450">
        <v>43465</v>
      </c>
      <c r="N38" s="458">
        <v>12</v>
      </c>
      <c r="O38" s="457">
        <f t="shared" si="0"/>
        <v>189228</v>
      </c>
      <c r="P38" s="451">
        <f t="shared" si="1"/>
        <v>0</v>
      </c>
      <c r="Q38" s="457" t="s">
        <v>2410</v>
      </c>
      <c r="R38" s="493"/>
    </row>
    <row r="39" spans="1:18" s="443" customFormat="1" ht="14.25" x14ac:dyDescent="0.2">
      <c r="A39" s="891"/>
      <c r="B39" s="891" t="s">
        <v>335</v>
      </c>
      <c r="C39" s="446"/>
      <c r="D39" s="446"/>
      <c r="E39" s="432" t="s">
        <v>1736</v>
      </c>
      <c r="F39" s="452" t="s">
        <v>1714</v>
      </c>
      <c r="G39" s="452" t="s">
        <v>1715</v>
      </c>
      <c r="H39" s="456">
        <v>1</v>
      </c>
      <c r="I39" s="456"/>
      <c r="J39" s="448">
        <v>9001</v>
      </c>
      <c r="K39" s="457"/>
      <c r="L39" s="449">
        <v>43101</v>
      </c>
      <c r="M39" s="450">
        <v>43465</v>
      </c>
      <c r="N39" s="458">
        <v>12</v>
      </c>
      <c r="O39" s="457">
        <f t="shared" si="0"/>
        <v>108012</v>
      </c>
      <c r="P39" s="451">
        <f t="shared" si="1"/>
        <v>0</v>
      </c>
      <c r="Q39" s="457" t="s">
        <v>2410</v>
      </c>
      <c r="R39" s="493"/>
    </row>
    <row r="40" spans="1:18" s="443" customFormat="1" ht="14.25" x14ac:dyDescent="0.2">
      <c r="A40" s="891"/>
      <c r="B40" s="891" t="s">
        <v>335</v>
      </c>
      <c r="C40" s="446"/>
      <c r="D40" s="446"/>
      <c r="E40" s="432" t="s">
        <v>1741</v>
      </c>
      <c r="F40" s="452" t="s">
        <v>1723</v>
      </c>
      <c r="G40" s="452" t="s">
        <v>1715</v>
      </c>
      <c r="H40" s="456">
        <v>1</v>
      </c>
      <c r="I40" s="456"/>
      <c r="J40" s="448">
        <v>6767</v>
      </c>
      <c r="K40" s="457"/>
      <c r="L40" s="449">
        <v>43101</v>
      </c>
      <c r="M40" s="450">
        <v>43465</v>
      </c>
      <c r="N40" s="458">
        <v>12</v>
      </c>
      <c r="O40" s="457">
        <f t="shared" si="0"/>
        <v>81204</v>
      </c>
      <c r="P40" s="451">
        <f t="shared" si="1"/>
        <v>0</v>
      </c>
      <c r="Q40" s="457" t="s">
        <v>2410</v>
      </c>
      <c r="R40" s="493"/>
    </row>
    <row r="41" spans="1:18" s="443" customFormat="1" ht="14.25" x14ac:dyDescent="0.2">
      <c r="A41" s="891"/>
      <c r="B41" s="891" t="s">
        <v>335</v>
      </c>
      <c r="C41" s="446"/>
      <c r="D41" s="446"/>
      <c r="E41" s="432" t="s">
        <v>1741</v>
      </c>
      <c r="F41" s="452" t="s">
        <v>1723</v>
      </c>
      <c r="G41" s="452" t="s">
        <v>1715</v>
      </c>
      <c r="H41" s="456">
        <v>1</v>
      </c>
      <c r="I41" s="456"/>
      <c r="J41" s="448">
        <v>6767</v>
      </c>
      <c r="K41" s="457"/>
      <c r="L41" s="449">
        <v>43101</v>
      </c>
      <c r="M41" s="450">
        <v>43465</v>
      </c>
      <c r="N41" s="458">
        <v>12</v>
      </c>
      <c r="O41" s="457">
        <f t="shared" si="0"/>
        <v>81204</v>
      </c>
      <c r="P41" s="451">
        <f t="shared" si="1"/>
        <v>0</v>
      </c>
      <c r="Q41" s="457" t="s">
        <v>2410</v>
      </c>
      <c r="R41" s="493"/>
    </row>
    <row r="42" spans="1:18" s="443" customFormat="1" ht="14.25" x14ac:dyDescent="0.2">
      <c r="A42" s="891"/>
      <c r="B42" s="891" t="s">
        <v>335</v>
      </c>
      <c r="C42" s="446"/>
      <c r="D42" s="446"/>
      <c r="E42" s="432" t="s">
        <v>2438</v>
      </c>
      <c r="F42" s="452" t="s">
        <v>1723</v>
      </c>
      <c r="G42" s="452" t="s">
        <v>1715</v>
      </c>
      <c r="H42" s="456">
        <v>1</v>
      </c>
      <c r="I42" s="456"/>
      <c r="J42" s="448">
        <v>6767</v>
      </c>
      <c r="K42" s="457"/>
      <c r="L42" s="449">
        <v>43101</v>
      </c>
      <c r="M42" s="450">
        <v>43465</v>
      </c>
      <c r="N42" s="458">
        <v>12</v>
      </c>
      <c r="O42" s="457">
        <f t="shared" si="0"/>
        <v>81204</v>
      </c>
      <c r="P42" s="451">
        <f t="shared" si="1"/>
        <v>0</v>
      </c>
      <c r="Q42" s="457" t="s">
        <v>2410</v>
      </c>
      <c r="R42" s="493"/>
    </row>
    <row r="43" spans="1:18" s="443" customFormat="1" ht="14.25" x14ac:dyDescent="0.2">
      <c r="A43" s="891"/>
      <c r="B43" s="891" t="s">
        <v>335</v>
      </c>
      <c r="C43" s="446"/>
      <c r="D43" s="446"/>
      <c r="E43" s="432" t="s">
        <v>1749</v>
      </c>
      <c r="F43" s="452" t="s">
        <v>1714</v>
      </c>
      <c r="G43" s="452" t="s">
        <v>1715</v>
      </c>
      <c r="H43" s="456">
        <v>1</v>
      </c>
      <c r="I43" s="456"/>
      <c r="J43" s="448">
        <v>6767</v>
      </c>
      <c r="K43" s="457"/>
      <c r="L43" s="449">
        <v>43101</v>
      </c>
      <c r="M43" s="450">
        <v>43465</v>
      </c>
      <c r="N43" s="458">
        <v>12</v>
      </c>
      <c r="O43" s="457">
        <f t="shared" si="0"/>
        <v>81204</v>
      </c>
      <c r="P43" s="451">
        <f t="shared" si="1"/>
        <v>0</v>
      </c>
      <c r="Q43" s="457" t="s">
        <v>2410</v>
      </c>
      <c r="R43" s="493"/>
    </row>
    <row r="44" spans="1:18" s="443" customFormat="1" ht="15" x14ac:dyDescent="0.2">
      <c r="A44" s="891"/>
      <c r="B44" s="891" t="s">
        <v>594</v>
      </c>
      <c r="C44" s="446"/>
      <c r="D44" s="446"/>
      <c r="E44" s="433" t="s">
        <v>1754</v>
      </c>
      <c r="F44" s="452" t="s">
        <v>1723</v>
      </c>
      <c r="G44" s="452" t="s">
        <v>1715</v>
      </c>
      <c r="H44" s="456">
        <v>1</v>
      </c>
      <c r="I44" s="456"/>
      <c r="J44" s="448">
        <v>18134</v>
      </c>
      <c r="K44" s="457"/>
      <c r="L44" s="449">
        <v>43101</v>
      </c>
      <c r="M44" s="450">
        <v>43465</v>
      </c>
      <c r="N44" s="458">
        <v>12</v>
      </c>
      <c r="O44" s="457">
        <f t="shared" si="0"/>
        <v>217608</v>
      </c>
      <c r="P44" s="451">
        <f t="shared" si="1"/>
        <v>0</v>
      </c>
      <c r="Q44" s="457" t="s">
        <v>2410</v>
      </c>
      <c r="R44" s="493"/>
    </row>
    <row r="45" spans="1:18" s="443" customFormat="1" ht="14.25" x14ac:dyDescent="0.2">
      <c r="A45" s="891"/>
      <c r="B45" s="891" t="s">
        <v>594</v>
      </c>
      <c r="C45" s="446"/>
      <c r="D45" s="446"/>
      <c r="E45" s="432" t="s">
        <v>1731</v>
      </c>
      <c r="F45" s="452" t="s">
        <v>1717</v>
      </c>
      <c r="G45" s="452" t="s">
        <v>1715</v>
      </c>
      <c r="H45" s="456">
        <v>1</v>
      </c>
      <c r="I45" s="456"/>
      <c r="J45" s="448">
        <v>6090</v>
      </c>
      <c r="K45" s="457"/>
      <c r="L45" s="449">
        <v>43101</v>
      </c>
      <c r="M45" s="450">
        <v>43465</v>
      </c>
      <c r="N45" s="458">
        <v>12</v>
      </c>
      <c r="O45" s="457">
        <f t="shared" si="0"/>
        <v>73080</v>
      </c>
      <c r="P45" s="451">
        <f t="shared" si="1"/>
        <v>0</v>
      </c>
      <c r="Q45" s="457" t="s">
        <v>2410</v>
      </c>
      <c r="R45" s="493"/>
    </row>
    <row r="46" spans="1:18" s="443" customFormat="1" ht="14.25" x14ac:dyDescent="0.2">
      <c r="A46" s="891"/>
      <c r="B46" s="891" t="s">
        <v>594</v>
      </c>
      <c r="C46" s="446"/>
      <c r="D46" s="446"/>
      <c r="E46" s="432" t="s">
        <v>1755</v>
      </c>
      <c r="F46" s="452" t="s">
        <v>1723</v>
      </c>
      <c r="G46" s="452" t="s">
        <v>1715</v>
      </c>
      <c r="H46" s="456">
        <v>1</v>
      </c>
      <c r="I46" s="456"/>
      <c r="J46" s="448">
        <v>3329</v>
      </c>
      <c r="K46" s="457"/>
      <c r="L46" s="449">
        <v>43101</v>
      </c>
      <c r="M46" s="450">
        <v>43465</v>
      </c>
      <c r="N46" s="458">
        <v>12</v>
      </c>
      <c r="O46" s="457">
        <f t="shared" si="0"/>
        <v>39948</v>
      </c>
      <c r="P46" s="451">
        <f t="shared" si="1"/>
        <v>0</v>
      </c>
      <c r="Q46" s="457" t="s">
        <v>2410</v>
      </c>
      <c r="R46" s="493"/>
    </row>
    <row r="47" spans="1:18" s="443" customFormat="1" ht="15" x14ac:dyDescent="0.2">
      <c r="A47" s="891"/>
      <c r="B47" s="891" t="s">
        <v>594</v>
      </c>
      <c r="C47" s="446"/>
      <c r="D47" s="446"/>
      <c r="E47" s="431" t="s">
        <v>1756</v>
      </c>
      <c r="F47" s="452" t="s">
        <v>1723</v>
      </c>
      <c r="G47" s="452" t="s">
        <v>1715</v>
      </c>
      <c r="H47" s="456">
        <v>1</v>
      </c>
      <c r="I47" s="456"/>
      <c r="J47" s="448">
        <v>15769</v>
      </c>
      <c r="K47" s="457"/>
      <c r="L47" s="449">
        <v>43101</v>
      </c>
      <c r="M47" s="450">
        <v>43465</v>
      </c>
      <c r="N47" s="458">
        <v>12</v>
      </c>
      <c r="O47" s="457">
        <f t="shared" si="0"/>
        <v>189228</v>
      </c>
      <c r="P47" s="451">
        <f t="shared" si="1"/>
        <v>0</v>
      </c>
      <c r="Q47" s="457" t="s">
        <v>2410</v>
      </c>
      <c r="R47" s="493"/>
    </row>
    <row r="48" spans="1:18" s="443" customFormat="1" ht="14.25" x14ac:dyDescent="0.2">
      <c r="A48" s="891"/>
      <c r="B48" s="891" t="s">
        <v>594</v>
      </c>
      <c r="C48" s="446"/>
      <c r="D48" s="446"/>
      <c r="E48" s="432" t="s">
        <v>1757</v>
      </c>
      <c r="F48" s="452" t="s">
        <v>1723</v>
      </c>
      <c r="G48" s="452" t="s">
        <v>1715</v>
      </c>
      <c r="H48" s="456">
        <v>1</v>
      </c>
      <c r="I48" s="456"/>
      <c r="J48" s="448">
        <v>9001</v>
      </c>
      <c r="K48" s="457"/>
      <c r="L48" s="449">
        <v>43101</v>
      </c>
      <c r="M48" s="450">
        <v>43465</v>
      </c>
      <c r="N48" s="458">
        <v>12</v>
      </c>
      <c r="O48" s="457">
        <f t="shared" si="0"/>
        <v>108012</v>
      </c>
      <c r="P48" s="451">
        <f t="shared" si="1"/>
        <v>0</v>
      </c>
      <c r="Q48" s="457" t="s">
        <v>2410</v>
      </c>
      <c r="R48" s="493"/>
    </row>
    <row r="49" spans="1:18" s="443" customFormat="1" ht="30" x14ac:dyDescent="0.2">
      <c r="A49" s="891"/>
      <c r="B49" s="891" t="s">
        <v>594</v>
      </c>
      <c r="C49" s="446"/>
      <c r="D49" s="446"/>
      <c r="E49" s="431" t="s">
        <v>1758</v>
      </c>
      <c r="F49" s="452" t="s">
        <v>1714</v>
      </c>
      <c r="G49" s="452" t="s">
        <v>1715</v>
      </c>
      <c r="H49" s="456">
        <v>1</v>
      </c>
      <c r="I49" s="456"/>
      <c r="J49" s="448">
        <v>18134</v>
      </c>
      <c r="K49" s="457"/>
      <c r="L49" s="449">
        <v>43101</v>
      </c>
      <c r="M49" s="450">
        <v>43465</v>
      </c>
      <c r="N49" s="458">
        <v>12</v>
      </c>
      <c r="O49" s="457">
        <f t="shared" si="0"/>
        <v>217608</v>
      </c>
      <c r="P49" s="451">
        <f t="shared" si="1"/>
        <v>0</v>
      </c>
      <c r="Q49" s="457" t="s">
        <v>2410</v>
      </c>
      <c r="R49" s="493"/>
    </row>
    <row r="50" spans="1:18" s="443" customFormat="1" ht="15" x14ac:dyDescent="0.2">
      <c r="A50" s="891"/>
      <c r="B50" s="891" t="s">
        <v>331</v>
      </c>
      <c r="C50" s="446"/>
      <c r="D50" s="446"/>
      <c r="E50" s="431" t="s">
        <v>1760</v>
      </c>
      <c r="F50" s="452" t="s">
        <v>1714</v>
      </c>
      <c r="G50" s="452" t="s">
        <v>1715</v>
      </c>
      <c r="H50" s="456">
        <v>1</v>
      </c>
      <c r="I50" s="456"/>
      <c r="J50" s="448">
        <v>15769</v>
      </c>
      <c r="K50" s="457"/>
      <c r="L50" s="449">
        <v>43101</v>
      </c>
      <c r="M50" s="450">
        <v>43465</v>
      </c>
      <c r="N50" s="458">
        <v>12</v>
      </c>
      <c r="O50" s="457">
        <f t="shared" si="0"/>
        <v>189228</v>
      </c>
      <c r="P50" s="451">
        <f t="shared" si="1"/>
        <v>0</v>
      </c>
      <c r="Q50" s="457" t="s">
        <v>2410</v>
      </c>
      <c r="R50" s="493"/>
    </row>
    <row r="51" spans="1:18" s="443" customFormat="1" ht="30" x14ac:dyDescent="0.2">
      <c r="A51" s="891"/>
      <c r="B51" s="891" t="s">
        <v>304</v>
      </c>
      <c r="C51" s="446"/>
      <c r="D51" s="446"/>
      <c r="E51" s="431" t="s">
        <v>1762</v>
      </c>
      <c r="F51" s="452" t="s">
        <v>1714</v>
      </c>
      <c r="G51" s="452" t="s">
        <v>1715</v>
      </c>
      <c r="H51" s="456">
        <v>1</v>
      </c>
      <c r="I51" s="456"/>
      <c r="J51" s="448">
        <v>15769</v>
      </c>
      <c r="K51" s="457"/>
      <c r="L51" s="449">
        <v>43101</v>
      </c>
      <c r="M51" s="450">
        <v>43465</v>
      </c>
      <c r="N51" s="458">
        <v>12</v>
      </c>
      <c r="O51" s="457">
        <f t="shared" si="0"/>
        <v>189228</v>
      </c>
      <c r="P51" s="451">
        <f t="shared" si="1"/>
        <v>0</v>
      </c>
      <c r="Q51" s="457" t="s">
        <v>2410</v>
      </c>
      <c r="R51" s="493"/>
    </row>
    <row r="52" spans="1:18" s="443" customFormat="1" ht="28.5" x14ac:dyDescent="0.2">
      <c r="A52" s="891"/>
      <c r="B52" s="891" t="s">
        <v>1053</v>
      </c>
      <c r="C52" s="446"/>
      <c r="D52" s="446"/>
      <c r="E52" s="431" t="s">
        <v>1764</v>
      </c>
      <c r="F52" s="452" t="s">
        <v>1765</v>
      </c>
      <c r="G52" s="452" t="s">
        <v>1715</v>
      </c>
      <c r="H52" s="456">
        <v>1</v>
      </c>
      <c r="I52" s="456"/>
      <c r="J52" s="448">
        <v>18134</v>
      </c>
      <c r="K52" s="457"/>
      <c r="L52" s="449">
        <v>43101</v>
      </c>
      <c r="M52" s="450">
        <v>43465</v>
      </c>
      <c r="N52" s="458">
        <v>12</v>
      </c>
      <c r="O52" s="457">
        <f t="shared" si="0"/>
        <v>217608</v>
      </c>
      <c r="P52" s="451">
        <f t="shared" si="1"/>
        <v>0</v>
      </c>
      <c r="Q52" s="457" t="s">
        <v>2410</v>
      </c>
      <c r="R52" s="493"/>
    </row>
    <row r="53" spans="1:18" s="443" customFormat="1" ht="14.25" x14ac:dyDescent="0.2">
      <c r="A53" s="891"/>
      <c r="B53" s="891" t="s">
        <v>1053</v>
      </c>
      <c r="C53" s="446"/>
      <c r="D53" s="446"/>
      <c r="E53" s="432" t="s">
        <v>1731</v>
      </c>
      <c r="F53" s="452" t="s">
        <v>1717</v>
      </c>
      <c r="G53" s="452" t="s">
        <v>1715</v>
      </c>
      <c r="H53" s="456">
        <v>1</v>
      </c>
      <c r="I53" s="456"/>
      <c r="J53" s="448">
        <v>6090</v>
      </c>
      <c r="K53" s="457"/>
      <c r="L53" s="449">
        <v>43101</v>
      </c>
      <c r="M53" s="450">
        <v>43465</v>
      </c>
      <c r="N53" s="458">
        <v>12</v>
      </c>
      <c r="O53" s="457">
        <f t="shared" si="0"/>
        <v>73080</v>
      </c>
      <c r="P53" s="451">
        <f t="shared" si="1"/>
        <v>0</v>
      </c>
      <c r="Q53" s="457" t="s">
        <v>2410</v>
      </c>
      <c r="R53" s="493"/>
    </row>
    <row r="54" spans="1:18" s="443" customFormat="1" ht="14.25" x14ac:dyDescent="0.2">
      <c r="A54" s="891"/>
      <c r="B54" s="891" t="s">
        <v>1053</v>
      </c>
      <c r="C54" s="446"/>
      <c r="D54" s="446"/>
      <c r="E54" s="432" t="s">
        <v>1732</v>
      </c>
      <c r="F54" s="452" t="s">
        <v>1719</v>
      </c>
      <c r="G54" s="452" t="s">
        <v>1715</v>
      </c>
      <c r="H54" s="456">
        <v>1</v>
      </c>
      <c r="I54" s="456"/>
      <c r="J54" s="448">
        <v>5007</v>
      </c>
      <c r="K54" s="457"/>
      <c r="L54" s="449">
        <v>43101</v>
      </c>
      <c r="M54" s="450">
        <v>43465</v>
      </c>
      <c r="N54" s="458">
        <v>12</v>
      </c>
      <c r="O54" s="457">
        <f t="shared" si="0"/>
        <v>60084</v>
      </c>
      <c r="P54" s="451">
        <f t="shared" si="1"/>
        <v>0</v>
      </c>
      <c r="Q54" s="457" t="s">
        <v>2410</v>
      </c>
      <c r="R54" s="493"/>
    </row>
    <row r="55" spans="1:18" s="443" customFormat="1" ht="28.5" x14ac:dyDescent="0.2">
      <c r="A55" s="891"/>
      <c r="B55" s="891" t="s">
        <v>1065</v>
      </c>
      <c r="C55" s="446"/>
      <c r="D55" s="446"/>
      <c r="E55" s="431" t="s">
        <v>1766</v>
      </c>
      <c r="F55" s="452" t="s">
        <v>1767</v>
      </c>
      <c r="G55" s="452" t="s">
        <v>1715</v>
      </c>
      <c r="H55" s="456">
        <v>1</v>
      </c>
      <c r="I55" s="456"/>
      <c r="J55" s="448">
        <v>15769</v>
      </c>
      <c r="K55" s="457"/>
      <c r="L55" s="449">
        <v>43101</v>
      </c>
      <c r="M55" s="450">
        <v>43465</v>
      </c>
      <c r="N55" s="458">
        <v>12</v>
      </c>
      <c r="O55" s="457">
        <f t="shared" si="0"/>
        <v>189228</v>
      </c>
      <c r="P55" s="451">
        <f t="shared" si="1"/>
        <v>0</v>
      </c>
      <c r="Q55" s="457" t="s">
        <v>2410</v>
      </c>
      <c r="R55" s="493"/>
    </row>
    <row r="56" spans="1:18" s="461" customFormat="1" ht="67.5" x14ac:dyDescent="0.2">
      <c r="A56" s="891"/>
      <c r="B56" s="891" t="s">
        <v>1065</v>
      </c>
      <c r="C56" s="446"/>
      <c r="D56" s="446"/>
      <c r="E56" s="510" t="s">
        <v>2439</v>
      </c>
      <c r="F56" s="460" t="s">
        <v>1774</v>
      </c>
      <c r="G56" s="460"/>
      <c r="H56" s="167"/>
      <c r="I56" s="167">
        <v>1</v>
      </c>
      <c r="J56" s="448"/>
      <c r="K56" s="451">
        <v>9001</v>
      </c>
      <c r="L56" s="449">
        <v>43101</v>
      </c>
      <c r="M56" s="450">
        <v>43465</v>
      </c>
      <c r="N56" s="455">
        <v>12</v>
      </c>
      <c r="O56" s="457">
        <f t="shared" si="0"/>
        <v>0</v>
      </c>
      <c r="P56" s="451">
        <f t="shared" si="1"/>
        <v>108012</v>
      </c>
      <c r="Q56" s="121"/>
      <c r="R56" s="488" t="s">
        <v>2414</v>
      </c>
    </row>
    <row r="57" spans="1:18" s="443" customFormat="1" ht="14.25" x14ac:dyDescent="0.2">
      <c r="A57" s="891"/>
      <c r="B57" s="891" t="s">
        <v>1065</v>
      </c>
      <c r="C57" s="446"/>
      <c r="D57" s="446"/>
      <c r="E57" s="432" t="s">
        <v>1768</v>
      </c>
      <c r="F57" s="452" t="s">
        <v>1769</v>
      </c>
      <c r="G57" s="452" t="s">
        <v>1715</v>
      </c>
      <c r="H57" s="456">
        <v>1</v>
      </c>
      <c r="I57" s="456"/>
      <c r="J57" s="448">
        <v>11303</v>
      </c>
      <c r="K57" s="457"/>
      <c r="L57" s="449">
        <v>43101</v>
      </c>
      <c r="M57" s="450">
        <v>43465</v>
      </c>
      <c r="N57" s="458">
        <v>12</v>
      </c>
      <c r="O57" s="457">
        <f t="shared" si="0"/>
        <v>135636</v>
      </c>
      <c r="P57" s="451">
        <f t="shared" si="1"/>
        <v>0</v>
      </c>
      <c r="Q57" s="457" t="s">
        <v>2410</v>
      </c>
      <c r="R57" s="488"/>
    </row>
    <row r="58" spans="1:18" s="461" customFormat="1" ht="14.25" x14ac:dyDescent="0.2">
      <c r="A58" s="891"/>
      <c r="B58" s="891" t="s">
        <v>1065</v>
      </c>
      <c r="C58" s="446"/>
      <c r="D58" s="446"/>
      <c r="E58" s="432" t="s">
        <v>1770</v>
      </c>
      <c r="F58" s="452" t="s">
        <v>1771</v>
      </c>
      <c r="G58" s="452" t="s">
        <v>1715</v>
      </c>
      <c r="H58" s="456">
        <v>1</v>
      </c>
      <c r="I58" s="456"/>
      <c r="J58" s="448">
        <v>10083</v>
      </c>
      <c r="K58" s="457"/>
      <c r="L58" s="449">
        <v>43101</v>
      </c>
      <c r="M58" s="450">
        <v>43465</v>
      </c>
      <c r="N58" s="458">
        <v>12</v>
      </c>
      <c r="O58" s="457">
        <f t="shared" si="0"/>
        <v>120996</v>
      </c>
      <c r="P58" s="451">
        <f t="shared" si="1"/>
        <v>0</v>
      </c>
      <c r="Q58" s="457" t="s">
        <v>2410</v>
      </c>
      <c r="R58" s="488"/>
    </row>
    <row r="59" spans="1:18" s="443" customFormat="1" ht="14.25" x14ac:dyDescent="0.2">
      <c r="A59" s="891"/>
      <c r="B59" s="891" t="s">
        <v>1065</v>
      </c>
      <c r="C59" s="446"/>
      <c r="D59" s="446"/>
      <c r="E59" s="432" t="s">
        <v>1772</v>
      </c>
      <c r="F59" s="452" t="s">
        <v>1771</v>
      </c>
      <c r="G59" s="452" t="s">
        <v>1715</v>
      </c>
      <c r="H59" s="456">
        <v>1</v>
      </c>
      <c r="I59" s="456"/>
      <c r="J59" s="448">
        <v>9001</v>
      </c>
      <c r="K59" s="457"/>
      <c r="L59" s="449">
        <v>43101</v>
      </c>
      <c r="M59" s="450">
        <v>43465</v>
      </c>
      <c r="N59" s="458">
        <v>12</v>
      </c>
      <c r="O59" s="457">
        <f t="shared" si="0"/>
        <v>108012</v>
      </c>
      <c r="P59" s="451">
        <f t="shared" si="1"/>
        <v>0</v>
      </c>
      <c r="Q59" s="457" t="s">
        <v>2410</v>
      </c>
      <c r="R59" s="488"/>
    </row>
    <row r="60" spans="1:18" s="443" customFormat="1" ht="14.25" x14ac:dyDescent="0.2">
      <c r="A60" s="891"/>
      <c r="B60" s="891" t="s">
        <v>1065</v>
      </c>
      <c r="C60" s="446"/>
      <c r="D60" s="446"/>
      <c r="E60" s="432" t="s">
        <v>1773</v>
      </c>
      <c r="F60" s="452" t="s">
        <v>1774</v>
      </c>
      <c r="G60" s="452" t="s">
        <v>1715</v>
      </c>
      <c r="H60" s="456">
        <v>1</v>
      </c>
      <c r="I60" s="456"/>
      <c r="J60" s="448">
        <v>10083</v>
      </c>
      <c r="K60" s="457"/>
      <c r="L60" s="449">
        <v>43101</v>
      </c>
      <c r="M60" s="450">
        <v>43465</v>
      </c>
      <c r="N60" s="458">
        <v>12</v>
      </c>
      <c r="O60" s="457">
        <f t="shared" si="0"/>
        <v>120996</v>
      </c>
      <c r="P60" s="451">
        <f t="shared" si="1"/>
        <v>0</v>
      </c>
      <c r="Q60" s="457" t="s">
        <v>2410</v>
      </c>
      <c r="R60" s="488"/>
    </row>
    <row r="61" spans="1:18" s="461" customFormat="1" ht="14.25" x14ac:dyDescent="0.2">
      <c r="A61" s="891"/>
      <c r="B61" s="891" t="s">
        <v>1065</v>
      </c>
      <c r="C61" s="446"/>
      <c r="D61" s="446"/>
      <c r="E61" s="432" t="s">
        <v>1775</v>
      </c>
      <c r="F61" s="452" t="s">
        <v>1774</v>
      </c>
      <c r="G61" s="452" t="s">
        <v>1715</v>
      </c>
      <c r="H61" s="456">
        <v>1</v>
      </c>
      <c r="I61" s="456"/>
      <c r="J61" s="448">
        <v>9001</v>
      </c>
      <c r="K61" s="457"/>
      <c r="L61" s="449">
        <v>43101</v>
      </c>
      <c r="M61" s="450">
        <v>43465</v>
      </c>
      <c r="N61" s="458">
        <v>12</v>
      </c>
      <c r="O61" s="457">
        <f t="shared" si="0"/>
        <v>108012</v>
      </c>
      <c r="P61" s="451">
        <f t="shared" si="1"/>
        <v>0</v>
      </c>
      <c r="Q61" s="457" t="s">
        <v>2410</v>
      </c>
      <c r="R61" s="488"/>
    </row>
    <row r="62" spans="1:18" s="443" customFormat="1" ht="14.25" x14ac:dyDescent="0.2">
      <c r="A62" s="891"/>
      <c r="B62" s="891" t="s">
        <v>1065</v>
      </c>
      <c r="C62" s="446"/>
      <c r="D62" s="446"/>
      <c r="E62" s="432" t="s">
        <v>1776</v>
      </c>
      <c r="F62" s="452" t="s">
        <v>1774</v>
      </c>
      <c r="G62" s="452" t="s">
        <v>1715</v>
      </c>
      <c r="H62" s="456">
        <v>1</v>
      </c>
      <c r="I62" s="456"/>
      <c r="J62" s="448">
        <v>6767</v>
      </c>
      <c r="K62" s="457"/>
      <c r="L62" s="449">
        <v>43101</v>
      </c>
      <c r="M62" s="450">
        <v>43465</v>
      </c>
      <c r="N62" s="458">
        <v>12</v>
      </c>
      <c r="O62" s="457">
        <f t="shared" si="0"/>
        <v>81204</v>
      </c>
      <c r="P62" s="451">
        <f t="shared" si="1"/>
        <v>0</v>
      </c>
      <c r="Q62" s="457" t="s">
        <v>2410</v>
      </c>
      <c r="R62" s="488"/>
    </row>
    <row r="63" spans="1:18" s="443" customFormat="1" ht="14.25" x14ac:dyDescent="0.2">
      <c r="A63" s="891"/>
      <c r="B63" s="891" t="s">
        <v>1065</v>
      </c>
      <c r="C63" s="446"/>
      <c r="D63" s="446"/>
      <c r="E63" s="432" t="s">
        <v>1777</v>
      </c>
      <c r="F63" s="460" t="s">
        <v>1774</v>
      </c>
      <c r="G63" s="460"/>
      <c r="H63" s="167">
        <v>1</v>
      </c>
      <c r="I63" s="167"/>
      <c r="J63" s="448">
        <v>6767</v>
      </c>
      <c r="K63" s="451"/>
      <c r="L63" s="449">
        <v>43101</v>
      </c>
      <c r="M63" s="450">
        <v>43465</v>
      </c>
      <c r="N63" s="455">
        <v>12</v>
      </c>
      <c r="O63" s="457">
        <f t="shared" si="0"/>
        <v>81204</v>
      </c>
      <c r="P63" s="451">
        <f t="shared" si="1"/>
        <v>0</v>
      </c>
      <c r="Q63" s="457" t="s">
        <v>2410</v>
      </c>
      <c r="R63" s="488"/>
    </row>
    <row r="64" spans="1:18" s="443" customFormat="1" ht="28.5" x14ac:dyDescent="0.2">
      <c r="A64" s="891"/>
      <c r="B64" s="891" t="s">
        <v>1065</v>
      </c>
      <c r="C64" s="446"/>
      <c r="D64" s="446"/>
      <c r="E64" s="431" t="s">
        <v>1779</v>
      </c>
      <c r="F64" s="452" t="s">
        <v>1778</v>
      </c>
      <c r="G64" s="452" t="s">
        <v>1715</v>
      </c>
      <c r="H64" s="456">
        <v>1</v>
      </c>
      <c r="I64" s="456"/>
      <c r="J64" s="448">
        <v>15769</v>
      </c>
      <c r="K64" s="457"/>
      <c r="L64" s="449">
        <v>43101</v>
      </c>
      <c r="M64" s="450">
        <v>43465</v>
      </c>
      <c r="N64" s="458">
        <v>12</v>
      </c>
      <c r="O64" s="457">
        <f t="shared" si="0"/>
        <v>189228</v>
      </c>
      <c r="P64" s="451">
        <f t="shared" si="1"/>
        <v>0</v>
      </c>
      <c r="Q64" s="457" t="s">
        <v>2410</v>
      </c>
      <c r="R64" s="488"/>
    </row>
    <row r="65" spans="1:18" s="461" customFormat="1" ht="14.25" x14ac:dyDescent="0.2">
      <c r="A65" s="891"/>
      <c r="B65" s="891" t="s">
        <v>1065</v>
      </c>
      <c r="C65" s="446"/>
      <c r="D65" s="446"/>
      <c r="E65" s="432" t="s">
        <v>2440</v>
      </c>
      <c r="F65" s="452" t="s">
        <v>1774</v>
      </c>
      <c r="G65" s="452" t="s">
        <v>1715</v>
      </c>
      <c r="H65" s="456">
        <v>1</v>
      </c>
      <c r="I65" s="456"/>
      <c r="J65" s="448">
        <v>10083</v>
      </c>
      <c r="K65" s="457"/>
      <c r="L65" s="449">
        <v>43101</v>
      </c>
      <c r="M65" s="450">
        <v>43465</v>
      </c>
      <c r="N65" s="458">
        <v>12</v>
      </c>
      <c r="O65" s="457">
        <f t="shared" si="0"/>
        <v>120996</v>
      </c>
      <c r="P65" s="451">
        <f t="shared" si="1"/>
        <v>0</v>
      </c>
      <c r="Q65" s="457" t="s">
        <v>2410</v>
      </c>
      <c r="R65" s="488"/>
    </row>
    <row r="66" spans="1:18" s="443" customFormat="1" ht="14.25" x14ac:dyDescent="0.2">
      <c r="A66" s="891"/>
      <c r="B66" s="891" t="s">
        <v>1065</v>
      </c>
      <c r="C66" s="446"/>
      <c r="D66" s="446"/>
      <c r="E66" s="432" t="s">
        <v>1780</v>
      </c>
      <c r="F66" s="452" t="s">
        <v>1774</v>
      </c>
      <c r="G66" s="452" t="s">
        <v>1715</v>
      </c>
      <c r="H66" s="456">
        <v>1</v>
      </c>
      <c r="I66" s="456"/>
      <c r="J66" s="448">
        <v>6767</v>
      </c>
      <c r="K66" s="457"/>
      <c r="L66" s="449">
        <v>43101</v>
      </c>
      <c r="M66" s="450">
        <v>43465</v>
      </c>
      <c r="N66" s="458">
        <v>12</v>
      </c>
      <c r="O66" s="457">
        <f t="shared" si="0"/>
        <v>81204</v>
      </c>
      <c r="P66" s="451">
        <f t="shared" si="1"/>
        <v>0</v>
      </c>
      <c r="Q66" s="457" t="s">
        <v>2410</v>
      </c>
      <c r="R66" s="488"/>
    </row>
    <row r="67" spans="1:18" s="443" customFormat="1" ht="67.5" x14ac:dyDescent="0.2">
      <c r="A67" s="891"/>
      <c r="B67" s="891" t="s">
        <v>1053</v>
      </c>
      <c r="C67" s="446"/>
      <c r="D67" s="446"/>
      <c r="E67" s="432" t="s">
        <v>1782</v>
      </c>
      <c r="F67" s="460" t="s">
        <v>1774</v>
      </c>
      <c r="G67" s="460" t="s">
        <v>1715</v>
      </c>
      <c r="H67" s="167">
        <v>1</v>
      </c>
      <c r="I67" s="167">
        <v>1</v>
      </c>
      <c r="J67" s="448">
        <v>3925</v>
      </c>
      <c r="K67" s="451">
        <v>7174</v>
      </c>
      <c r="L67" s="449">
        <v>43101</v>
      </c>
      <c r="M67" s="450">
        <v>43465</v>
      </c>
      <c r="N67" s="455">
        <v>12</v>
      </c>
      <c r="O67" s="457">
        <f t="shared" si="0"/>
        <v>47100</v>
      </c>
      <c r="P67" s="451">
        <f t="shared" si="1"/>
        <v>86088</v>
      </c>
      <c r="Q67" s="121"/>
      <c r="R67" s="488" t="s">
        <v>2415</v>
      </c>
    </row>
    <row r="68" spans="1:18" s="461" customFormat="1" ht="14.25" x14ac:dyDescent="0.2">
      <c r="A68" s="891"/>
      <c r="B68" s="891" t="s">
        <v>1053</v>
      </c>
      <c r="C68" s="446"/>
      <c r="D68" s="446"/>
      <c r="E68" s="432" t="s">
        <v>1783</v>
      </c>
      <c r="F68" s="460" t="s">
        <v>1774</v>
      </c>
      <c r="G68" s="452" t="s">
        <v>1715</v>
      </c>
      <c r="H68" s="456">
        <v>1</v>
      </c>
      <c r="I68" s="456"/>
      <c r="J68" s="448">
        <v>10083</v>
      </c>
      <c r="K68" s="457"/>
      <c r="L68" s="449">
        <v>43101</v>
      </c>
      <c r="M68" s="450">
        <v>43465</v>
      </c>
      <c r="N68" s="458">
        <v>12</v>
      </c>
      <c r="O68" s="457">
        <f t="shared" si="0"/>
        <v>120996</v>
      </c>
      <c r="P68" s="451">
        <f t="shared" si="1"/>
        <v>0</v>
      </c>
      <c r="Q68" s="457" t="s">
        <v>2410</v>
      </c>
      <c r="R68" s="493"/>
    </row>
    <row r="69" spans="1:18" s="443" customFormat="1" ht="14.25" x14ac:dyDescent="0.2">
      <c r="A69" s="891"/>
      <c r="B69" s="891" t="s">
        <v>1053</v>
      </c>
      <c r="C69" s="446"/>
      <c r="D69" s="446"/>
      <c r="E69" s="432" t="s">
        <v>1784</v>
      </c>
      <c r="F69" s="452" t="s">
        <v>1774</v>
      </c>
      <c r="G69" s="452" t="s">
        <v>1715</v>
      </c>
      <c r="H69" s="456">
        <v>1</v>
      </c>
      <c r="I69" s="456"/>
      <c r="J69" s="448">
        <v>6090</v>
      </c>
      <c r="K69" s="457"/>
      <c r="L69" s="449">
        <v>43101</v>
      </c>
      <c r="M69" s="450">
        <v>43465</v>
      </c>
      <c r="N69" s="458">
        <v>12</v>
      </c>
      <c r="O69" s="457">
        <f t="shared" si="0"/>
        <v>73080</v>
      </c>
      <c r="P69" s="451">
        <f t="shared" si="1"/>
        <v>0</v>
      </c>
      <c r="Q69" s="457" t="s">
        <v>2410</v>
      </c>
      <c r="R69" s="493"/>
    </row>
    <row r="70" spans="1:18" s="461" customFormat="1" ht="67.5" x14ac:dyDescent="0.2">
      <c r="A70" s="891"/>
      <c r="B70" s="891" t="s">
        <v>1053</v>
      </c>
      <c r="C70" s="446"/>
      <c r="D70" s="446"/>
      <c r="E70" s="432" t="s">
        <v>2441</v>
      </c>
      <c r="F70" s="460" t="s">
        <v>1774</v>
      </c>
      <c r="G70" s="460" t="s">
        <v>1715</v>
      </c>
      <c r="H70" s="167">
        <v>1</v>
      </c>
      <c r="I70" s="167">
        <v>1</v>
      </c>
      <c r="J70" s="448">
        <v>10083</v>
      </c>
      <c r="K70" s="451">
        <v>6767</v>
      </c>
      <c r="L70" s="449">
        <v>43101</v>
      </c>
      <c r="M70" s="450">
        <v>43465</v>
      </c>
      <c r="N70" s="455">
        <v>12</v>
      </c>
      <c r="O70" s="457">
        <f t="shared" si="0"/>
        <v>120996</v>
      </c>
      <c r="P70" s="451">
        <f t="shared" si="1"/>
        <v>81204</v>
      </c>
      <c r="Q70" s="121"/>
      <c r="R70" s="488" t="s">
        <v>2416</v>
      </c>
    </row>
    <row r="71" spans="1:18" s="443" customFormat="1" ht="14.25" x14ac:dyDescent="0.2">
      <c r="A71" s="891"/>
      <c r="B71" s="891" t="s">
        <v>1053</v>
      </c>
      <c r="C71" s="446"/>
      <c r="D71" s="446"/>
      <c r="E71" s="432" t="s">
        <v>1786</v>
      </c>
      <c r="F71" s="452" t="s">
        <v>1781</v>
      </c>
      <c r="G71" s="452" t="s">
        <v>1715</v>
      </c>
      <c r="H71" s="456">
        <v>1</v>
      </c>
      <c r="I71" s="456"/>
      <c r="J71" s="448">
        <v>6090</v>
      </c>
      <c r="K71" s="457"/>
      <c r="L71" s="449">
        <v>43101</v>
      </c>
      <c r="M71" s="450">
        <v>43465</v>
      </c>
      <c r="N71" s="458">
        <v>12</v>
      </c>
      <c r="O71" s="457">
        <f t="shared" si="0"/>
        <v>73080</v>
      </c>
      <c r="P71" s="451">
        <f t="shared" si="1"/>
        <v>0</v>
      </c>
      <c r="Q71" s="457" t="s">
        <v>2410</v>
      </c>
      <c r="R71" s="488"/>
    </row>
    <row r="72" spans="1:18" s="443" customFormat="1" ht="14.25" x14ac:dyDescent="0.2">
      <c r="A72" s="891"/>
      <c r="B72" s="891" t="s">
        <v>1053</v>
      </c>
      <c r="C72" s="446"/>
      <c r="D72" s="446"/>
      <c r="E72" s="432" t="s">
        <v>1788</v>
      </c>
      <c r="F72" s="452" t="s">
        <v>1774</v>
      </c>
      <c r="G72" s="452" t="s">
        <v>1715</v>
      </c>
      <c r="H72" s="456">
        <v>1</v>
      </c>
      <c r="I72" s="456"/>
      <c r="J72" s="448">
        <v>9001</v>
      </c>
      <c r="K72" s="457"/>
      <c r="L72" s="449">
        <v>43101</v>
      </c>
      <c r="M72" s="450">
        <v>43465</v>
      </c>
      <c r="N72" s="458">
        <v>12</v>
      </c>
      <c r="O72" s="457">
        <f t="shared" si="0"/>
        <v>108012</v>
      </c>
      <c r="P72" s="451">
        <f t="shared" si="1"/>
        <v>0</v>
      </c>
      <c r="Q72" s="457" t="s">
        <v>2410</v>
      </c>
      <c r="R72" s="488"/>
    </row>
    <row r="73" spans="1:18" s="443" customFormat="1" ht="78.75" x14ac:dyDescent="0.2">
      <c r="A73" s="891"/>
      <c r="B73" s="891" t="s">
        <v>1053</v>
      </c>
      <c r="C73" s="446"/>
      <c r="D73" s="446"/>
      <c r="E73" s="431" t="s">
        <v>2442</v>
      </c>
      <c r="F73" s="460" t="s">
        <v>1774</v>
      </c>
      <c r="G73" s="460" t="s">
        <v>1715</v>
      </c>
      <c r="H73" s="167">
        <v>1</v>
      </c>
      <c r="I73" s="167">
        <v>1</v>
      </c>
      <c r="J73" s="448">
        <v>15159</v>
      </c>
      <c r="K73" s="451">
        <v>6767</v>
      </c>
      <c r="L73" s="449">
        <v>43101</v>
      </c>
      <c r="M73" s="450">
        <v>43465</v>
      </c>
      <c r="N73" s="455">
        <v>12</v>
      </c>
      <c r="O73" s="457">
        <f t="shared" si="0"/>
        <v>181908</v>
      </c>
      <c r="P73" s="451">
        <f t="shared" si="1"/>
        <v>81204</v>
      </c>
      <c r="Q73" s="121"/>
      <c r="R73" s="488" t="s">
        <v>2417</v>
      </c>
    </row>
    <row r="74" spans="1:18" s="461" customFormat="1" ht="14.25" x14ac:dyDescent="0.2">
      <c r="A74" s="891"/>
      <c r="B74" s="891" t="s">
        <v>1053</v>
      </c>
      <c r="C74" s="446"/>
      <c r="D74" s="446"/>
      <c r="E74" s="432" t="s">
        <v>1792</v>
      </c>
      <c r="F74" s="452" t="s">
        <v>1717</v>
      </c>
      <c r="G74" s="452" t="s">
        <v>1715</v>
      </c>
      <c r="H74" s="456">
        <v>1</v>
      </c>
      <c r="I74" s="456"/>
      <c r="J74" s="448">
        <v>6090</v>
      </c>
      <c r="K74" s="457"/>
      <c r="L74" s="449">
        <v>43101</v>
      </c>
      <c r="M74" s="450">
        <v>43465</v>
      </c>
      <c r="N74" s="458">
        <v>12</v>
      </c>
      <c r="O74" s="457">
        <f t="shared" si="0"/>
        <v>73080</v>
      </c>
      <c r="P74" s="451">
        <f t="shared" si="1"/>
        <v>0</v>
      </c>
      <c r="Q74" s="457" t="s">
        <v>2410</v>
      </c>
      <c r="R74" s="488"/>
    </row>
    <row r="75" spans="1:18" s="443" customFormat="1" ht="14.25" x14ac:dyDescent="0.2">
      <c r="A75" s="891"/>
      <c r="B75" s="891" t="s">
        <v>1053</v>
      </c>
      <c r="C75" s="446"/>
      <c r="D75" s="446"/>
      <c r="E75" s="432" t="s">
        <v>1793</v>
      </c>
      <c r="F75" s="452" t="s">
        <v>1719</v>
      </c>
      <c r="G75" s="452" t="s">
        <v>1715</v>
      </c>
      <c r="H75" s="456">
        <v>1</v>
      </c>
      <c r="I75" s="456"/>
      <c r="J75" s="448">
        <v>5007</v>
      </c>
      <c r="K75" s="457"/>
      <c r="L75" s="449">
        <v>43101</v>
      </c>
      <c r="M75" s="450">
        <v>43465</v>
      </c>
      <c r="N75" s="458">
        <v>12</v>
      </c>
      <c r="O75" s="457">
        <f t="shared" si="0"/>
        <v>60084</v>
      </c>
      <c r="P75" s="451">
        <f t="shared" si="1"/>
        <v>0</v>
      </c>
      <c r="Q75" s="457" t="s">
        <v>2410</v>
      </c>
      <c r="R75" s="493"/>
    </row>
    <row r="76" spans="1:18" s="443" customFormat="1" ht="78.75" x14ac:dyDescent="0.2">
      <c r="A76" s="891"/>
      <c r="B76" s="891" t="s">
        <v>1053</v>
      </c>
      <c r="C76" s="446"/>
      <c r="D76" s="446"/>
      <c r="E76" s="432" t="s">
        <v>1794</v>
      </c>
      <c r="F76" s="452" t="s">
        <v>1795</v>
      </c>
      <c r="G76" s="460" t="s">
        <v>1715</v>
      </c>
      <c r="H76" s="167">
        <v>1</v>
      </c>
      <c r="I76" s="167">
        <v>1</v>
      </c>
      <c r="J76" s="448">
        <v>3925</v>
      </c>
      <c r="K76" s="451">
        <v>7174</v>
      </c>
      <c r="L76" s="449">
        <v>43101</v>
      </c>
      <c r="M76" s="450">
        <v>43465</v>
      </c>
      <c r="N76" s="455">
        <v>12</v>
      </c>
      <c r="O76" s="457">
        <f t="shared" si="0"/>
        <v>47100</v>
      </c>
      <c r="P76" s="451">
        <f t="shared" si="1"/>
        <v>86088</v>
      </c>
      <c r="Q76" s="121"/>
      <c r="R76" s="488" t="s">
        <v>2418</v>
      </c>
    </row>
    <row r="77" spans="1:18" s="461" customFormat="1" ht="28.5" x14ac:dyDescent="0.2">
      <c r="A77" s="891"/>
      <c r="B77" s="891" t="s">
        <v>1053</v>
      </c>
      <c r="C77" s="446"/>
      <c r="D77" s="446"/>
      <c r="E77" s="432" t="s">
        <v>1796</v>
      </c>
      <c r="F77" s="452" t="s">
        <v>1797</v>
      </c>
      <c r="G77" s="452" t="s">
        <v>1715</v>
      </c>
      <c r="H77" s="456">
        <v>1</v>
      </c>
      <c r="I77" s="456"/>
      <c r="J77" s="448">
        <v>3925</v>
      </c>
      <c r="K77" s="448"/>
      <c r="L77" s="449">
        <v>43101</v>
      </c>
      <c r="M77" s="450">
        <v>43465</v>
      </c>
      <c r="N77" s="458">
        <v>12</v>
      </c>
      <c r="O77" s="457">
        <f t="shared" si="0"/>
        <v>47100</v>
      </c>
      <c r="P77" s="451">
        <f t="shared" si="1"/>
        <v>0</v>
      </c>
      <c r="Q77" s="457" t="s">
        <v>2410</v>
      </c>
      <c r="R77" s="493"/>
    </row>
    <row r="78" spans="1:18" s="443" customFormat="1" ht="15" x14ac:dyDescent="0.2">
      <c r="A78" s="891"/>
      <c r="B78" s="891" t="s">
        <v>1053</v>
      </c>
      <c r="C78" s="446"/>
      <c r="D78" s="446"/>
      <c r="E78" s="431" t="s">
        <v>1798</v>
      </c>
      <c r="F78" s="452"/>
      <c r="G78" s="452" t="s">
        <v>1715</v>
      </c>
      <c r="H78" s="456">
        <v>1</v>
      </c>
      <c r="I78" s="456"/>
      <c r="J78" s="448">
        <v>9001</v>
      </c>
      <c r="K78" s="448"/>
      <c r="L78" s="449">
        <v>43101</v>
      </c>
      <c r="M78" s="450">
        <v>43465</v>
      </c>
      <c r="N78" s="458">
        <v>12</v>
      </c>
      <c r="O78" s="457">
        <f t="shared" si="0"/>
        <v>108012</v>
      </c>
      <c r="P78" s="451">
        <f t="shared" si="1"/>
        <v>0</v>
      </c>
      <c r="Q78" s="457" t="s">
        <v>2410</v>
      </c>
      <c r="R78" s="493"/>
    </row>
    <row r="79" spans="1:18" s="443" customFormat="1" ht="30" x14ac:dyDescent="0.2">
      <c r="A79" s="891"/>
      <c r="B79" s="891" t="s">
        <v>1053</v>
      </c>
      <c r="C79" s="446"/>
      <c r="D79" s="446"/>
      <c r="E79" s="431" t="s">
        <v>1799</v>
      </c>
      <c r="F79" s="452"/>
      <c r="G79" s="452" t="s">
        <v>1715</v>
      </c>
      <c r="H79" s="456">
        <v>1</v>
      </c>
      <c r="I79" s="456"/>
      <c r="J79" s="448">
        <v>11303</v>
      </c>
      <c r="K79" s="448"/>
      <c r="L79" s="449">
        <v>43101</v>
      </c>
      <c r="M79" s="450">
        <v>43465</v>
      </c>
      <c r="N79" s="458">
        <v>12</v>
      </c>
      <c r="O79" s="457">
        <f t="shared" si="0"/>
        <v>135636</v>
      </c>
      <c r="P79" s="451">
        <f t="shared" si="1"/>
        <v>0</v>
      </c>
      <c r="Q79" s="457" t="s">
        <v>2410</v>
      </c>
      <c r="R79" s="493"/>
    </row>
    <row r="80" spans="1:18" s="461" customFormat="1" ht="15" x14ac:dyDescent="0.2">
      <c r="A80" s="891"/>
      <c r="B80" s="891" t="s">
        <v>1053</v>
      </c>
      <c r="C80" s="446"/>
      <c r="D80" s="446"/>
      <c r="E80" s="431" t="s">
        <v>1800</v>
      </c>
      <c r="F80" s="452"/>
      <c r="G80" s="452" t="s">
        <v>1715</v>
      </c>
      <c r="H80" s="456">
        <v>1</v>
      </c>
      <c r="I80" s="456"/>
      <c r="J80" s="448">
        <v>11303</v>
      </c>
      <c r="K80" s="448"/>
      <c r="L80" s="449">
        <v>43101</v>
      </c>
      <c r="M80" s="450">
        <v>43465</v>
      </c>
      <c r="N80" s="458">
        <v>12</v>
      </c>
      <c r="O80" s="457">
        <f t="shared" si="0"/>
        <v>135636</v>
      </c>
      <c r="P80" s="451">
        <f t="shared" si="1"/>
        <v>0</v>
      </c>
      <c r="Q80" s="457" t="s">
        <v>2410</v>
      </c>
      <c r="R80" s="493"/>
    </row>
    <row r="81" spans="1:18" s="443" customFormat="1" ht="14.25" x14ac:dyDescent="0.2">
      <c r="A81" s="891"/>
      <c r="B81" s="891" t="s">
        <v>463</v>
      </c>
      <c r="C81" s="446"/>
      <c r="D81" s="446"/>
      <c r="E81" s="432" t="s">
        <v>2443</v>
      </c>
      <c r="F81" s="452"/>
      <c r="G81" s="452" t="s">
        <v>1715</v>
      </c>
      <c r="H81" s="456">
        <v>1</v>
      </c>
      <c r="I81" s="456"/>
      <c r="J81" s="448">
        <v>6767</v>
      </c>
      <c r="K81" s="448"/>
      <c r="L81" s="449">
        <v>43101</v>
      </c>
      <c r="M81" s="450">
        <v>43465</v>
      </c>
      <c r="N81" s="458">
        <v>12</v>
      </c>
      <c r="O81" s="457">
        <f t="shared" si="0"/>
        <v>81204</v>
      </c>
      <c r="P81" s="451">
        <f t="shared" si="1"/>
        <v>0</v>
      </c>
      <c r="Q81" s="457" t="s">
        <v>2410</v>
      </c>
      <c r="R81" s="493"/>
    </row>
    <row r="82" spans="1:18" s="443" customFormat="1" ht="30" x14ac:dyDescent="0.2">
      <c r="A82" s="891"/>
      <c r="B82" s="891" t="s">
        <v>463</v>
      </c>
      <c r="C82" s="446"/>
      <c r="D82" s="446"/>
      <c r="E82" s="431" t="s">
        <v>1801</v>
      </c>
      <c r="F82" s="452" t="s">
        <v>1774</v>
      </c>
      <c r="G82" s="452" t="s">
        <v>1715</v>
      </c>
      <c r="H82" s="456">
        <v>1</v>
      </c>
      <c r="I82" s="456"/>
      <c r="J82" s="448">
        <v>10083</v>
      </c>
      <c r="K82" s="448"/>
      <c r="L82" s="449">
        <v>43101</v>
      </c>
      <c r="M82" s="450">
        <v>43465</v>
      </c>
      <c r="N82" s="458">
        <v>12</v>
      </c>
      <c r="O82" s="457">
        <f t="shared" si="0"/>
        <v>120996</v>
      </c>
      <c r="P82" s="451">
        <f t="shared" si="1"/>
        <v>0</v>
      </c>
      <c r="Q82" s="457" t="s">
        <v>2410</v>
      </c>
      <c r="R82" s="493"/>
    </row>
    <row r="83" spans="1:18" s="443" customFormat="1" ht="28.5" x14ac:dyDescent="0.2">
      <c r="A83" s="891"/>
      <c r="B83" s="891" t="s">
        <v>463</v>
      </c>
      <c r="C83" s="446"/>
      <c r="D83" s="446"/>
      <c r="E83" s="432" t="s">
        <v>2444</v>
      </c>
      <c r="F83" s="452" t="s">
        <v>1714</v>
      </c>
      <c r="G83" s="452" t="s">
        <v>1715</v>
      </c>
      <c r="H83" s="456">
        <v>1</v>
      </c>
      <c r="I83" s="456"/>
      <c r="J83" s="448">
        <v>6767</v>
      </c>
      <c r="K83" s="457"/>
      <c r="L83" s="449">
        <v>43101</v>
      </c>
      <c r="M83" s="450">
        <v>43465</v>
      </c>
      <c r="N83" s="458">
        <v>12</v>
      </c>
      <c r="O83" s="457">
        <f t="shared" ref="O83:O146" si="2">J83*N83</f>
        <v>81204</v>
      </c>
      <c r="P83" s="451">
        <f t="shared" ref="P83:P146" si="3">K83*N83</f>
        <v>0</v>
      </c>
      <c r="Q83" s="457" t="s">
        <v>2410</v>
      </c>
      <c r="R83" s="493"/>
    </row>
    <row r="84" spans="1:18" s="443" customFormat="1" ht="28.5" x14ac:dyDescent="0.2">
      <c r="A84" s="891"/>
      <c r="B84" s="891" t="s">
        <v>463</v>
      </c>
      <c r="C84" s="446"/>
      <c r="D84" s="446"/>
      <c r="E84" s="432" t="s">
        <v>2445</v>
      </c>
      <c r="F84" s="452" t="s">
        <v>1723</v>
      </c>
      <c r="G84" s="452" t="s">
        <v>1715</v>
      </c>
      <c r="H84" s="456">
        <v>1</v>
      </c>
      <c r="I84" s="456"/>
      <c r="J84" s="448">
        <v>6767</v>
      </c>
      <c r="K84" s="448"/>
      <c r="L84" s="449">
        <v>43101</v>
      </c>
      <c r="M84" s="450">
        <v>43465</v>
      </c>
      <c r="N84" s="458">
        <v>12</v>
      </c>
      <c r="O84" s="457">
        <f t="shared" si="2"/>
        <v>81204</v>
      </c>
      <c r="P84" s="451">
        <f t="shared" si="3"/>
        <v>0</v>
      </c>
      <c r="Q84" s="457" t="s">
        <v>2410</v>
      </c>
      <c r="R84" s="493"/>
    </row>
    <row r="85" spans="1:18" s="443" customFormat="1" ht="15" x14ac:dyDescent="0.2">
      <c r="A85" s="891"/>
      <c r="B85" s="891" t="s">
        <v>463</v>
      </c>
      <c r="C85" s="446"/>
      <c r="D85" s="446"/>
      <c r="E85" s="431" t="s">
        <v>1802</v>
      </c>
      <c r="F85" s="452" t="s">
        <v>1714</v>
      </c>
      <c r="G85" s="452" t="s">
        <v>1715</v>
      </c>
      <c r="H85" s="456">
        <v>1</v>
      </c>
      <c r="I85" s="456"/>
      <c r="J85" s="448">
        <v>11303</v>
      </c>
      <c r="K85" s="448"/>
      <c r="L85" s="449">
        <v>43101</v>
      </c>
      <c r="M85" s="450">
        <v>43465</v>
      </c>
      <c r="N85" s="458">
        <v>12</v>
      </c>
      <c r="O85" s="457">
        <f t="shared" si="2"/>
        <v>135636</v>
      </c>
      <c r="P85" s="451">
        <f t="shared" si="3"/>
        <v>0</v>
      </c>
      <c r="Q85" s="457" t="s">
        <v>2410</v>
      </c>
      <c r="R85" s="493"/>
    </row>
    <row r="86" spans="1:18" s="443" customFormat="1" ht="14.25" x14ac:dyDescent="0.2">
      <c r="A86" s="891"/>
      <c r="B86" s="891" t="s">
        <v>463</v>
      </c>
      <c r="C86" s="446"/>
      <c r="D86" s="446"/>
      <c r="E86" s="432" t="s">
        <v>1741</v>
      </c>
      <c r="F86" s="452" t="s">
        <v>1714</v>
      </c>
      <c r="G86" s="452" t="s">
        <v>1715</v>
      </c>
      <c r="H86" s="456">
        <v>1</v>
      </c>
      <c r="I86" s="456"/>
      <c r="J86" s="448">
        <v>6767</v>
      </c>
      <c r="K86" s="448"/>
      <c r="L86" s="449">
        <v>43101</v>
      </c>
      <c r="M86" s="450">
        <v>43465</v>
      </c>
      <c r="N86" s="458">
        <v>12</v>
      </c>
      <c r="O86" s="457">
        <f t="shared" si="2"/>
        <v>81204</v>
      </c>
      <c r="P86" s="451">
        <f t="shared" si="3"/>
        <v>0</v>
      </c>
      <c r="Q86" s="457" t="s">
        <v>2410</v>
      </c>
      <c r="R86" s="493"/>
    </row>
    <row r="87" spans="1:18" s="443" customFormat="1" ht="14.25" x14ac:dyDescent="0.2">
      <c r="A87" s="891"/>
      <c r="B87" s="891" t="s">
        <v>463</v>
      </c>
      <c r="C87" s="446"/>
      <c r="D87" s="446"/>
      <c r="E87" s="432" t="s">
        <v>1803</v>
      </c>
      <c r="F87" s="452" t="s">
        <v>1714</v>
      </c>
      <c r="G87" s="452" t="s">
        <v>1715</v>
      </c>
      <c r="H87" s="456">
        <v>1</v>
      </c>
      <c r="I87" s="456"/>
      <c r="J87" s="448">
        <v>6767</v>
      </c>
      <c r="K87" s="448"/>
      <c r="L87" s="449">
        <v>43101</v>
      </c>
      <c r="M87" s="450">
        <v>43465</v>
      </c>
      <c r="N87" s="458">
        <v>12</v>
      </c>
      <c r="O87" s="457">
        <f t="shared" si="2"/>
        <v>81204</v>
      </c>
      <c r="P87" s="451">
        <f t="shared" si="3"/>
        <v>0</v>
      </c>
      <c r="Q87" s="457" t="s">
        <v>2410</v>
      </c>
      <c r="R87" s="493"/>
    </row>
    <row r="88" spans="1:18" s="443" customFormat="1" ht="14.25" x14ac:dyDescent="0.2">
      <c r="A88" s="891"/>
      <c r="B88" s="891" t="s">
        <v>463</v>
      </c>
      <c r="C88" s="446"/>
      <c r="D88" s="446"/>
      <c r="E88" s="432" t="s">
        <v>1803</v>
      </c>
      <c r="F88" s="452" t="s">
        <v>1723</v>
      </c>
      <c r="G88" s="452" t="s">
        <v>1715</v>
      </c>
      <c r="H88" s="456">
        <v>1</v>
      </c>
      <c r="I88" s="456"/>
      <c r="J88" s="448">
        <v>6767</v>
      </c>
      <c r="K88" s="448"/>
      <c r="L88" s="449">
        <v>43101</v>
      </c>
      <c r="M88" s="450">
        <v>43465</v>
      </c>
      <c r="N88" s="458">
        <v>12</v>
      </c>
      <c r="O88" s="457">
        <f t="shared" si="2"/>
        <v>81204</v>
      </c>
      <c r="P88" s="451">
        <f t="shared" si="3"/>
        <v>0</v>
      </c>
      <c r="Q88" s="457" t="s">
        <v>2410</v>
      </c>
      <c r="R88" s="493"/>
    </row>
    <row r="89" spans="1:18" s="443" customFormat="1" ht="14.25" x14ac:dyDescent="0.2">
      <c r="A89" s="891"/>
      <c r="B89" s="891" t="s">
        <v>463</v>
      </c>
      <c r="C89" s="446"/>
      <c r="D89" s="446"/>
      <c r="E89" s="432" t="s">
        <v>2446</v>
      </c>
      <c r="F89" s="452" t="s">
        <v>1714</v>
      </c>
      <c r="G89" s="452" t="s">
        <v>1715</v>
      </c>
      <c r="H89" s="456">
        <v>1</v>
      </c>
      <c r="I89" s="456"/>
      <c r="J89" s="448">
        <v>6767</v>
      </c>
      <c r="K89" s="448"/>
      <c r="L89" s="449">
        <v>43101</v>
      </c>
      <c r="M89" s="450">
        <v>43465</v>
      </c>
      <c r="N89" s="458">
        <v>12</v>
      </c>
      <c r="O89" s="457">
        <f t="shared" si="2"/>
        <v>81204</v>
      </c>
      <c r="P89" s="451">
        <f t="shared" si="3"/>
        <v>0</v>
      </c>
      <c r="Q89" s="457" t="s">
        <v>2410</v>
      </c>
      <c r="R89" s="493"/>
    </row>
    <row r="90" spans="1:18" s="443" customFormat="1" ht="14.25" x14ac:dyDescent="0.2">
      <c r="A90" s="891"/>
      <c r="B90" s="891" t="s">
        <v>463</v>
      </c>
      <c r="C90" s="446"/>
      <c r="D90" s="446"/>
      <c r="E90" s="432" t="s">
        <v>2446</v>
      </c>
      <c r="F90" s="452" t="s">
        <v>1714</v>
      </c>
      <c r="G90" s="452" t="s">
        <v>1715</v>
      </c>
      <c r="H90" s="456">
        <v>1</v>
      </c>
      <c r="I90" s="456"/>
      <c r="J90" s="448">
        <v>6767</v>
      </c>
      <c r="K90" s="448"/>
      <c r="L90" s="449">
        <v>43101</v>
      </c>
      <c r="M90" s="450">
        <v>43465</v>
      </c>
      <c r="N90" s="458">
        <v>12</v>
      </c>
      <c r="O90" s="457">
        <f t="shared" si="2"/>
        <v>81204</v>
      </c>
      <c r="P90" s="451">
        <f t="shared" si="3"/>
        <v>0</v>
      </c>
      <c r="Q90" s="457" t="s">
        <v>2410</v>
      </c>
      <c r="R90" s="493"/>
    </row>
    <row r="91" spans="1:18" s="443" customFormat="1" ht="14.25" x14ac:dyDescent="0.2">
      <c r="A91" s="891"/>
      <c r="B91" s="891" t="s">
        <v>463</v>
      </c>
      <c r="C91" s="446"/>
      <c r="D91" s="446"/>
      <c r="E91" s="432" t="s">
        <v>2446</v>
      </c>
      <c r="F91" s="452" t="s">
        <v>1714</v>
      </c>
      <c r="G91" s="452" t="s">
        <v>1715</v>
      </c>
      <c r="H91" s="456">
        <v>1</v>
      </c>
      <c r="I91" s="456"/>
      <c r="J91" s="448">
        <v>6767</v>
      </c>
      <c r="K91" s="448"/>
      <c r="L91" s="449">
        <v>43101</v>
      </c>
      <c r="M91" s="450">
        <v>43465</v>
      </c>
      <c r="N91" s="458">
        <v>12</v>
      </c>
      <c r="O91" s="457">
        <f t="shared" si="2"/>
        <v>81204</v>
      </c>
      <c r="P91" s="451">
        <f t="shared" si="3"/>
        <v>0</v>
      </c>
      <c r="Q91" s="457" t="s">
        <v>2410</v>
      </c>
      <c r="R91" s="493"/>
    </row>
    <row r="92" spans="1:18" s="443" customFormat="1" ht="15" x14ac:dyDescent="0.2">
      <c r="A92" s="891"/>
      <c r="B92" s="891" t="s">
        <v>463</v>
      </c>
      <c r="C92" s="446"/>
      <c r="D92" s="446"/>
      <c r="E92" s="431" t="s">
        <v>1805</v>
      </c>
      <c r="F92" s="452" t="s">
        <v>1714</v>
      </c>
      <c r="G92" s="452" t="s">
        <v>1715</v>
      </c>
      <c r="H92" s="456">
        <v>1</v>
      </c>
      <c r="I92" s="456"/>
      <c r="J92" s="448">
        <v>11303</v>
      </c>
      <c r="K92" s="448"/>
      <c r="L92" s="449">
        <v>43101</v>
      </c>
      <c r="M92" s="450">
        <v>43465</v>
      </c>
      <c r="N92" s="458">
        <v>12</v>
      </c>
      <c r="O92" s="457">
        <f t="shared" si="2"/>
        <v>135636</v>
      </c>
      <c r="P92" s="451">
        <f t="shared" si="3"/>
        <v>0</v>
      </c>
      <c r="Q92" s="457" t="s">
        <v>2410</v>
      </c>
      <c r="R92" s="493"/>
    </row>
    <row r="93" spans="1:18" s="443" customFormat="1" ht="30" x14ac:dyDescent="0.2">
      <c r="A93" s="891"/>
      <c r="B93" s="891" t="s">
        <v>463</v>
      </c>
      <c r="C93" s="446"/>
      <c r="D93" s="446"/>
      <c r="E93" s="431" t="s">
        <v>2447</v>
      </c>
      <c r="F93" s="452" t="s">
        <v>1714</v>
      </c>
      <c r="G93" s="452" t="s">
        <v>1715</v>
      </c>
      <c r="H93" s="456">
        <v>1</v>
      </c>
      <c r="I93" s="456"/>
      <c r="J93" s="448">
        <v>9001</v>
      </c>
      <c r="K93" s="448"/>
      <c r="L93" s="449">
        <v>43101</v>
      </c>
      <c r="M93" s="450">
        <v>43465</v>
      </c>
      <c r="N93" s="458">
        <v>12</v>
      </c>
      <c r="O93" s="457">
        <f t="shared" si="2"/>
        <v>108012</v>
      </c>
      <c r="P93" s="451">
        <f t="shared" si="3"/>
        <v>0</v>
      </c>
      <c r="Q93" s="457" t="s">
        <v>2410</v>
      </c>
      <c r="R93" s="493"/>
    </row>
    <row r="94" spans="1:18" s="443" customFormat="1" ht="14.25" x14ac:dyDescent="0.2">
      <c r="A94" s="891"/>
      <c r="B94" s="891" t="s">
        <v>463</v>
      </c>
      <c r="C94" s="446"/>
      <c r="D94" s="446"/>
      <c r="E94" s="432" t="s">
        <v>2448</v>
      </c>
      <c r="F94" s="452" t="s">
        <v>1714</v>
      </c>
      <c r="G94" s="452" t="s">
        <v>1715</v>
      </c>
      <c r="H94" s="456">
        <v>1</v>
      </c>
      <c r="I94" s="456"/>
      <c r="J94" s="448">
        <v>6767</v>
      </c>
      <c r="K94" s="448"/>
      <c r="L94" s="449">
        <v>43101</v>
      </c>
      <c r="M94" s="450">
        <v>43465</v>
      </c>
      <c r="N94" s="458">
        <v>12</v>
      </c>
      <c r="O94" s="457">
        <f t="shared" si="2"/>
        <v>81204</v>
      </c>
      <c r="P94" s="451">
        <f t="shared" si="3"/>
        <v>0</v>
      </c>
      <c r="Q94" s="457" t="s">
        <v>2410</v>
      </c>
      <c r="R94" s="493"/>
    </row>
    <row r="95" spans="1:18" s="443" customFormat="1" ht="14.25" x14ac:dyDescent="0.2">
      <c r="A95" s="891"/>
      <c r="B95" s="891" t="s">
        <v>463</v>
      </c>
      <c r="C95" s="446"/>
      <c r="D95" s="446"/>
      <c r="E95" s="432" t="s">
        <v>2449</v>
      </c>
      <c r="F95" s="452" t="s">
        <v>1714</v>
      </c>
      <c r="G95" s="452" t="s">
        <v>1715</v>
      </c>
      <c r="H95" s="456">
        <v>1</v>
      </c>
      <c r="I95" s="456"/>
      <c r="J95" s="448">
        <v>6767</v>
      </c>
      <c r="K95" s="448"/>
      <c r="L95" s="449">
        <v>43101</v>
      </c>
      <c r="M95" s="450">
        <v>43465</v>
      </c>
      <c r="N95" s="458">
        <v>12</v>
      </c>
      <c r="O95" s="457">
        <f t="shared" si="2"/>
        <v>81204</v>
      </c>
      <c r="P95" s="451">
        <f t="shared" si="3"/>
        <v>0</v>
      </c>
      <c r="Q95" s="457" t="s">
        <v>2410</v>
      </c>
      <c r="R95" s="493"/>
    </row>
    <row r="96" spans="1:18" s="443" customFormat="1" ht="14.25" x14ac:dyDescent="0.2">
      <c r="A96" s="891"/>
      <c r="B96" s="891" t="s">
        <v>463</v>
      </c>
      <c r="C96" s="446"/>
      <c r="D96" s="446"/>
      <c r="E96" s="432" t="s">
        <v>2449</v>
      </c>
      <c r="F96" s="452" t="s">
        <v>1714</v>
      </c>
      <c r="G96" s="452" t="s">
        <v>1715</v>
      </c>
      <c r="H96" s="456">
        <v>1</v>
      </c>
      <c r="I96" s="456"/>
      <c r="J96" s="448">
        <v>6767</v>
      </c>
      <c r="K96" s="448"/>
      <c r="L96" s="449">
        <v>43101</v>
      </c>
      <c r="M96" s="450">
        <v>43465</v>
      </c>
      <c r="N96" s="458">
        <v>12</v>
      </c>
      <c r="O96" s="457">
        <f t="shared" si="2"/>
        <v>81204</v>
      </c>
      <c r="P96" s="451">
        <f t="shared" si="3"/>
        <v>0</v>
      </c>
      <c r="Q96" s="457" t="s">
        <v>2410</v>
      </c>
      <c r="R96" s="493"/>
    </row>
    <row r="97" spans="1:18" s="443" customFormat="1" ht="14.25" x14ac:dyDescent="0.2">
      <c r="A97" s="891"/>
      <c r="B97" s="891" t="s">
        <v>463</v>
      </c>
      <c r="C97" s="446"/>
      <c r="D97" s="446"/>
      <c r="E97" s="432" t="s">
        <v>2449</v>
      </c>
      <c r="F97" s="452" t="s">
        <v>1723</v>
      </c>
      <c r="G97" s="452" t="s">
        <v>1715</v>
      </c>
      <c r="H97" s="456">
        <v>1</v>
      </c>
      <c r="I97" s="456"/>
      <c r="J97" s="448">
        <v>6767</v>
      </c>
      <c r="K97" s="448"/>
      <c r="L97" s="449">
        <v>43101</v>
      </c>
      <c r="M97" s="450">
        <v>43465</v>
      </c>
      <c r="N97" s="458">
        <v>12</v>
      </c>
      <c r="O97" s="457">
        <f t="shared" si="2"/>
        <v>81204</v>
      </c>
      <c r="P97" s="451">
        <f t="shared" si="3"/>
        <v>0</v>
      </c>
      <c r="Q97" s="457" t="s">
        <v>2410</v>
      </c>
      <c r="R97" s="493"/>
    </row>
    <row r="98" spans="1:18" s="443" customFormat="1" ht="15" x14ac:dyDescent="0.2">
      <c r="A98" s="891"/>
      <c r="B98" s="891" t="s">
        <v>463</v>
      </c>
      <c r="C98" s="446"/>
      <c r="D98" s="446"/>
      <c r="E98" s="431" t="s">
        <v>2450</v>
      </c>
      <c r="F98" s="452" t="s">
        <v>1714</v>
      </c>
      <c r="G98" s="452" t="s">
        <v>1715</v>
      </c>
      <c r="H98" s="456">
        <v>1</v>
      </c>
      <c r="I98" s="456"/>
      <c r="J98" s="448">
        <v>11303</v>
      </c>
      <c r="K98" s="448"/>
      <c r="L98" s="449">
        <v>43101</v>
      </c>
      <c r="M98" s="450">
        <v>43465</v>
      </c>
      <c r="N98" s="458">
        <v>12</v>
      </c>
      <c r="O98" s="457">
        <f t="shared" si="2"/>
        <v>135636</v>
      </c>
      <c r="P98" s="451">
        <f t="shared" si="3"/>
        <v>0</v>
      </c>
      <c r="Q98" s="457" t="s">
        <v>2410</v>
      </c>
      <c r="R98" s="493"/>
    </row>
    <row r="99" spans="1:18" s="443" customFormat="1" ht="14.25" x14ac:dyDescent="0.2">
      <c r="A99" s="891"/>
      <c r="B99" s="891" t="s">
        <v>467</v>
      </c>
      <c r="C99" s="446"/>
      <c r="D99" s="446"/>
      <c r="E99" s="432" t="s">
        <v>2451</v>
      </c>
      <c r="F99" s="452" t="s">
        <v>1714</v>
      </c>
      <c r="G99" s="452" t="s">
        <v>1715</v>
      </c>
      <c r="H99" s="456">
        <v>1</v>
      </c>
      <c r="I99" s="456"/>
      <c r="J99" s="448">
        <v>6767</v>
      </c>
      <c r="K99" s="448"/>
      <c r="L99" s="449">
        <v>43101</v>
      </c>
      <c r="M99" s="450">
        <v>43465</v>
      </c>
      <c r="N99" s="458">
        <v>12</v>
      </c>
      <c r="O99" s="457">
        <f t="shared" si="2"/>
        <v>81204</v>
      </c>
      <c r="P99" s="451">
        <f t="shared" si="3"/>
        <v>0</v>
      </c>
      <c r="Q99" s="457" t="s">
        <v>2410</v>
      </c>
      <c r="R99" s="493"/>
    </row>
    <row r="100" spans="1:18" s="443" customFormat="1" ht="14.25" x14ac:dyDescent="0.2">
      <c r="A100" s="891"/>
      <c r="B100" s="891" t="s">
        <v>467</v>
      </c>
      <c r="C100" s="446"/>
      <c r="D100" s="446"/>
      <c r="E100" s="432" t="s">
        <v>2451</v>
      </c>
      <c r="F100" s="452" t="s">
        <v>1714</v>
      </c>
      <c r="G100" s="452" t="s">
        <v>1715</v>
      </c>
      <c r="H100" s="456">
        <v>1</v>
      </c>
      <c r="I100" s="456"/>
      <c r="J100" s="448">
        <v>6767</v>
      </c>
      <c r="K100" s="448"/>
      <c r="L100" s="449">
        <v>43101</v>
      </c>
      <c r="M100" s="450">
        <v>43465</v>
      </c>
      <c r="N100" s="458">
        <v>12</v>
      </c>
      <c r="O100" s="457">
        <f t="shared" si="2"/>
        <v>81204</v>
      </c>
      <c r="P100" s="451">
        <f t="shared" si="3"/>
        <v>0</v>
      </c>
      <c r="Q100" s="457" t="s">
        <v>2410</v>
      </c>
      <c r="R100" s="493"/>
    </row>
    <row r="101" spans="1:18" s="443" customFormat="1" ht="15" x14ac:dyDescent="0.2">
      <c r="A101" s="891"/>
      <c r="B101" s="891" t="s">
        <v>467</v>
      </c>
      <c r="C101" s="446"/>
      <c r="D101" s="446"/>
      <c r="E101" s="431" t="s">
        <v>2452</v>
      </c>
      <c r="F101" s="452" t="s">
        <v>1714</v>
      </c>
      <c r="G101" s="452" t="s">
        <v>1715</v>
      </c>
      <c r="H101" s="456">
        <v>1</v>
      </c>
      <c r="I101" s="456"/>
      <c r="J101" s="448">
        <v>11303</v>
      </c>
      <c r="K101" s="448"/>
      <c r="L101" s="449">
        <v>43101</v>
      </c>
      <c r="M101" s="450">
        <v>43465</v>
      </c>
      <c r="N101" s="458">
        <v>12</v>
      </c>
      <c r="O101" s="457">
        <f t="shared" si="2"/>
        <v>135636</v>
      </c>
      <c r="P101" s="451">
        <f t="shared" si="3"/>
        <v>0</v>
      </c>
      <c r="Q101" s="457" t="s">
        <v>2410</v>
      </c>
      <c r="R101" s="493"/>
    </row>
    <row r="102" spans="1:18" s="443" customFormat="1" ht="14.25" x14ac:dyDescent="0.2">
      <c r="A102" s="891"/>
      <c r="B102" s="891" t="s">
        <v>467</v>
      </c>
      <c r="C102" s="446"/>
      <c r="D102" s="446"/>
      <c r="E102" s="432" t="s">
        <v>1807</v>
      </c>
      <c r="F102" s="452" t="s">
        <v>1714</v>
      </c>
      <c r="G102" s="452" t="s">
        <v>1715</v>
      </c>
      <c r="H102" s="456">
        <v>1</v>
      </c>
      <c r="I102" s="456"/>
      <c r="J102" s="448">
        <v>6767</v>
      </c>
      <c r="K102" s="448"/>
      <c r="L102" s="449">
        <v>43101</v>
      </c>
      <c r="M102" s="450">
        <v>43465</v>
      </c>
      <c r="N102" s="458">
        <v>12</v>
      </c>
      <c r="O102" s="457">
        <f t="shared" si="2"/>
        <v>81204</v>
      </c>
      <c r="P102" s="451">
        <f t="shared" si="3"/>
        <v>0</v>
      </c>
      <c r="Q102" s="457" t="s">
        <v>2410</v>
      </c>
      <c r="R102" s="493"/>
    </row>
    <row r="103" spans="1:18" s="443" customFormat="1" ht="14.25" x14ac:dyDescent="0.2">
      <c r="A103" s="891"/>
      <c r="B103" s="891" t="s">
        <v>467</v>
      </c>
      <c r="C103" s="446"/>
      <c r="D103" s="446"/>
      <c r="E103" s="432" t="s">
        <v>1807</v>
      </c>
      <c r="F103" s="452" t="s">
        <v>1714</v>
      </c>
      <c r="G103" s="452" t="s">
        <v>1715</v>
      </c>
      <c r="H103" s="456">
        <v>1</v>
      </c>
      <c r="I103" s="456"/>
      <c r="J103" s="448">
        <v>6767</v>
      </c>
      <c r="K103" s="448"/>
      <c r="L103" s="449">
        <v>43101</v>
      </c>
      <c r="M103" s="450">
        <v>43465</v>
      </c>
      <c r="N103" s="458">
        <v>12</v>
      </c>
      <c r="O103" s="457">
        <f t="shared" si="2"/>
        <v>81204</v>
      </c>
      <c r="P103" s="451">
        <f t="shared" si="3"/>
        <v>0</v>
      </c>
      <c r="Q103" s="457" t="s">
        <v>2410</v>
      </c>
      <c r="R103" s="493"/>
    </row>
    <row r="104" spans="1:18" s="443" customFormat="1" ht="14.25" x14ac:dyDescent="0.2">
      <c r="A104" s="891"/>
      <c r="B104" s="891" t="s">
        <v>467</v>
      </c>
      <c r="C104" s="446"/>
      <c r="D104" s="446"/>
      <c r="E104" s="432" t="s">
        <v>1807</v>
      </c>
      <c r="F104" s="452" t="s">
        <v>1714</v>
      </c>
      <c r="G104" s="452" t="s">
        <v>1715</v>
      </c>
      <c r="H104" s="456">
        <v>1</v>
      </c>
      <c r="I104" s="456"/>
      <c r="J104" s="448">
        <v>6767</v>
      </c>
      <c r="K104" s="448"/>
      <c r="L104" s="449">
        <v>43101</v>
      </c>
      <c r="M104" s="450">
        <v>43465</v>
      </c>
      <c r="N104" s="458">
        <v>12</v>
      </c>
      <c r="O104" s="457">
        <f t="shared" si="2"/>
        <v>81204</v>
      </c>
      <c r="P104" s="451">
        <f t="shared" si="3"/>
        <v>0</v>
      </c>
      <c r="Q104" s="457" t="s">
        <v>2410</v>
      </c>
      <c r="R104" s="493"/>
    </row>
    <row r="105" spans="1:18" s="443" customFormat="1" ht="15" x14ac:dyDescent="0.2">
      <c r="A105" s="891"/>
      <c r="B105" s="891" t="s">
        <v>467</v>
      </c>
      <c r="C105" s="446"/>
      <c r="D105" s="446"/>
      <c r="E105" s="431" t="s">
        <v>2453</v>
      </c>
      <c r="F105" s="452" t="s">
        <v>1714</v>
      </c>
      <c r="G105" s="452" t="s">
        <v>1715</v>
      </c>
      <c r="H105" s="456">
        <v>1</v>
      </c>
      <c r="I105" s="456"/>
      <c r="J105" s="448">
        <v>9001</v>
      </c>
      <c r="K105" s="448"/>
      <c r="L105" s="449">
        <v>43101</v>
      </c>
      <c r="M105" s="450">
        <v>43465</v>
      </c>
      <c r="N105" s="458">
        <v>12</v>
      </c>
      <c r="O105" s="457">
        <f t="shared" si="2"/>
        <v>108012</v>
      </c>
      <c r="P105" s="451">
        <f t="shared" si="3"/>
        <v>0</v>
      </c>
      <c r="Q105" s="457" t="s">
        <v>2410</v>
      </c>
      <c r="R105" s="493"/>
    </row>
    <row r="106" spans="1:18" s="443" customFormat="1" ht="14.25" x14ac:dyDescent="0.2">
      <c r="A106" s="891"/>
      <c r="B106" s="891" t="s">
        <v>467</v>
      </c>
      <c r="C106" s="446"/>
      <c r="D106" s="446"/>
      <c r="E106" s="432" t="s">
        <v>2454</v>
      </c>
      <c r="F106" s="452" t="s">
        <v>1714</v>
      </c>
      <c r="G106" s="452" t="s">
        <v>1715</v>
      </c>
      <c r="H106" s="456">
        <v>1</v>
      </c>
      <c r="I106" s="456"/>
      <c r="J106" s="448">
        <v>6767</v>
      </c>
      <c r="K106" s="448"/>
      <c r="L106" s="449">
        <v>43101</v>
      </c>
      <c r="M106" s="450">
        <v>43465</v>
      </c>
      <c r="N106" s="458">
        <v>12</v>
      </c>
      <c r="O106" s="457">
        <f t="shared" si="2"/>
        <v>81204</v>
      </c>
      <c r="P106" s="451">
        <f t="shared" si="3"/>
        <v>0</v>
      </c>
      <c r="Q106" s="457" t="s">
        <v>2410</v>
      </c>
      <c r="R106" s="494"/>
    </row>
    <row r="107" spans="1:18" s="443" customFormat="1" ht="15" x14ac:dyDescent="0.2">
      <c r="A107" s="891"/>
      <c r="B107" s="891" t="s">
        <v>467</v>
      </c>
      <c r="C107" s="446"/>
      <c r="D107" s="446"/>
      <c r="E107" s="431" t="s">
        <v>1808</v>
      </c>
      <c r="F107" s="452" t="s">
        <v>1714</v>
      </c>
      <c r="G107" s="452" t="s">
        <v>1715</v>
      </c>
      <c r="H107" s="456">
        <v>1</v>
      </c>
      <c r="I107" s="456"/>
      <c r="J107" s="448">
        <v>9001</v>
      </c>
      <c r="K107" s="448"/>
      <c r="L107" s="449">
        <v>43101</v>
      </c>
      <c r="M107" s="450">
        <v>43465</v>
      </c>
      <c r="N107" s="458">
        <v>12</v>
      </c>
      <c r="O107" s="457">
        <f t="shared" si="2"/>
        <v>108012</v>
      </c>
      <c r="P107" s="451">
        <f t="shared" si="3"/>
        <v>0</v>
      </c>
      <c r="Q107" s="457" t="s">
        <v>2410</v>
      </c>
      <c r="R107" s="494"/>
    </row>
    <row r="108" spans="1:18" s="443" customFormat="1" ht="14.25" x14ac:dyDescent="0.2">
      <c r="A108" s="891"/>
      <c r="B108" s="891" t="s">
        <v>467</v>
      </c>
      <c r="C108" s="446"/>
      <c r="D108" s="446"/>
      <c r="E108" s="432" t="s">
        <v>2455</v>
      </c>
      <c r="F108" s="452" t="s">
        <v>1714</v>
      </c>
      <c r="G108" s="452" t="s">
        <v>1715</v>
      </c>
      <c r="H108" s="456">
        <v>1</v>
      </c>
      <c r="I108" s="456"/>
      <c r="J108" s="448">
        <v>6767</v>
      </c>
      <c r="K108" s="448"/>
      <c r="L108" s="449">
        <v>43101</v>
      </c>
      <c r="M108" s="450">
        <v>43465</v>
      </c>
      <c r="N108" s="458">
        <v>12</v>
      </c>
      <c r="O108" s="457">
        <f t="shared" si="2"/>
        <v>81204</v>
      </c>
      <c r="P108" s="451">
        <f t="shared" si="3"/>
        <v>0</v>
      </c>
      <c r="Q108" s="457" t="s">
        <v>2410</v>
      </c>
      <c r="R108" s="143"/>
    </row>
    <row r="109" spans="1:18" s="443" customFormat="1" ht="15" x14ac:dyDescent="0.2">
      <c r="A109" s="891"/>
      <c r="B109" s="891" t="s">
        <v>467</v>
      </c>
      <c r="C109" s="446"/>
      <c r="D109" s="446"/>
      <c r="E109" s="431" t="s">
        <v>1810</v>
      </c>
      <c r="F109" s="452" t="s">
        <v>1714</v>
      </c>
      <c r="G109" s="452" t="s">
        <v>1715</v>
      </c>
      <c r="H109" s="456">
        <v>1</v>
      </c>
      <c r="I109" s="456"/>
      <c r="J109" s="448">
        <v>9001</v>
      </c>
      <c r="K109" s="448"/>
      <c r="L109" s="449">
        <v>43101</v>
      </c>
      <c r="M109" s="450">
        <v>43465</v>
      </c>
      <c r="N109" s="458">
        <v>12</v>
      </c>
      <c r="O109" s="457">
        <f t="shared" si="2"/>
        <v>108012</v>
      </c>
      <c r="P109" s="451">
        <f t="shared" si="3"/>
        <v>0</v>
      </c>
      <c r="Q109" s="457" t="s">
        <v>2410</v>
      </c>
      <c r="R109" s="143"/>
    </row>
    <row r="110" spans="1:18" s="443" customFormat="1" ht="30" x14ac:dyDescent="0.2">
      <c r="A110" s="891"/>
      <c r="B110" s="891" t="s">
        <v>467</v>
      </c>
      <c r="C110" s="446"/>
      <c r="D110" s="446"/>
      <c r="E110" s="431" t="s">
        <v>1811</v>
      </c>
      <c r="F110" s="452" t="s">
        <v>1714</v>
      </c>
      <c r="G110" s="452" t="s">
        <v>1715</v>
      </c>
      <c r="H110" s="456">
        <v>1</v>
      </c>
      <c r="I110" s="456"/>
      <c r="J110" s="448">
        <v>9001</v>
      </c>
      <c r="K110" s="448"/>
      <c r="L110" s="449">
        <v>43101</v>
      </c>
      <c r="M110" s="450">
        <v>43465</v>
      </c>
      <c r="N110" s="458">
        <v>12</v>
      </c>
      <c r="O110" s="457">
        <f t="shared" si="2"/>
        <v>108012</v>
      </c>
      <c r="P110" s="451">
        <f t="shared" si="3"/>
        <v>0</v>
      </c>
      <c r="Q110" s="457" t="s">
        <v>2410</v>
      </c>
      <c r="R110" s="143"/>
    </row>
    <row r="111" spans="1:18" s="443" customFormat="1" ht="14.25" x14ac:dyDescent="0.2">
      <c r="A111" s="891"/>
      <c r="B111" s="891" t="s">
        <v>467</v>
      </c>
      <c r="C111" s="446"/>
      <c r="D111" s="446"/>
      <c r="E111" s="432" t="s">
        <v>2456</v>
      </c>
      <c r="F111" s="452" t="s">
        <v>1714</v>
      </c>
      <c r="G111" s="452" t="s">
        <v>1715</v>
      </c>
      <c r="H111" s="456">
        <v>1</v>
      </c>
      <c r="I111" s="456"/>
      <c r="J111" s="448">
        <v>6767</v>
      </c>
      <c r="K111" s="448"/>
      <c r="L111" s="449">
        <v>43101</v>
      </c>
      <c r="M111" s="450">
        <v>43465</v>
      </c>
      <c r="N111" s="458">
        <v>12</v>
      </c>
      <c r="O111" s="457">
        <f t="shared" si="2"/>
        <v>81204</v>
      </c>
      <c r="P111" s="451">
        <f t="shared" si="3"/>
        <v>0</v>
      </c>
      <c r="Q111" s="457" t="s">
        <v>2410</v>
      </c>
      <c r="R111" s="143"/>
    </row>
    <row r="112" spans="1:18" s="443" customFormat="1" ht="14.25" x14ac:dyDescent="0.2">
      <c r="A112" s="891"/>
      <c r="B112" s="891" t="s">
        <v>467</v>
      </c>
      <c r="C112" s="446"/>
      <c r="D112" s="446"/>
      <c r="E112" s="432" t="s">
        <v>2456</v>
      </c>
      <c r="F112" s="452" t="s">
        <v>1714</v>
      </c>
      <c r="G112" s="452" t="s">
        <v>1715</v>
      </c>
      <c r="H112" s="456">
        <v>1</v>
      </c>
      <c r="I112" s="456"/>
      <c r="J112" s="448">
        <v>6767</v>
      </c>
      <c r="K112" s="448"/>
      <c r="L112" s="449">
        <v>43101</v>
      </c>
      <c r="M112" s="450">
        <v>43465</v>
      </c>
      <c r="N112" s="458">
        <v>12</v>
      </c>
      <c r="O112" s="457">
        <f t="shared" si="2"/>
        <v>81204</v>
      </c>
      <c r="P112" s="451">
        <f t="shared" si="3"/>
        <v>0</v>
      </c>
      <c r="Q112" s="457" t="s">
        <v>2410</v>
      </c>
      <c r="R112" s="143"/>
    </row>
    <row r="113" spans="1:18" s="443" customFormat="1" ht="14.25" x14ac:dyDescent="0.2">
      <c r="A113" s="891"/>
      <c r="B113" s="891" t="s">
        <v>467</v>
      </c>
      <c r="C113" s="446"/>
      <c r="D113" s="446"/>
      <c r="E113" s="432" t="s">
        <v>2456</v>
      </c>
      <c r="F113" s="452" t="s">
        <v>1714</v>
      </c>
      <c r="G113" s="452" t="s">
        <v>1715</v>
      </c>
      <c r="H113" s="456">
        <v>1</v>
      </c>
      <c r="I113" s="456"/>
      <c r="J113" s="448">
        <v>6767</v>
      </c>
      <c r="K113" s="448"/>
      <c r="L113" s="449">
        <v>43101</v>
      </c>
      <c r="M113" s="450">
        <v>43465</v>
      </c>
      <c r="N113" s="458">
        <v>12</v>
      </c>
      <c r="O113" s="457">
        <f t="shared" si="2"/>
        <v>81204</v>
      </c>
      <c r="P113" s="451">
        <f t="shared" si="3"/>
        <v>0</v>
      </c>
      <c r="Q113" s="457" t="s">
        <v>2410</v>
      </c>
      <c r="R113" s="143"/>
    </row>
    <row r="114" spans="1:18" s="443" customFormat="1" ht="15" x14ac:dyDescent="0.2">
      <c r="A114" s="891"/>
      <c r="B114" s="891" t="s">
        <v>467</v>
      </c>
      <c r="C114" s="446"/>
      <c r="D114" s="446"/>
      <c r="E114" s="431" t="s">
        <v>2457</v>
      </c>
      <c r="F114" s="452" t="s">
        <v>1723</v>
      </c>
      <c r="G114" s="452" t="s">
        <v>1715</v>
      </c>
      <c r="H114" s="456">
        <v>1</v>
      </c>
      <c r="I114" s="456"/>
      <c r="J114" s="448">
        <v>9001</v>
      </c>
      <c r="K114" s="448"/>
      <c r="L114" s="449">
        <v>43101</v>
      </c>
      <c r="M114" s="450">
        <v>43465</v>
      </c>
      <c r="N114" s="458">
        <v>12</v>
      </c>
      <c r="O114" s="457">
        <f t="shared" si="2"/>
        <v>108012</v>
      </c>
      <c r="P114" s="451">
        <f t="shared" si="3"/>
        <v>0</v>
      </c>
      <c r="Q114" s="457" t="s">
        <v>2410</v>
      </c>
      <c r="R114" s="143"/>
    </row>
    <row r="115" spans="1:18" s="443" customFormat="1" ht="14.25" x14ac:dyDescent="0.2">
      <c r="A115" s="891"/>
      <c r="B115" s="891" t="s">
        <v>467</v>
      </c>
      <c r="C115" s="446"/>
      <c r="D115" s="446"/>
      <c r="E115" s="432" t="s">
        <v>2454</v>
      </c>
      <c r="F115" s="452" t="s">
        <v>1714</v>
      </c>
      <c r="G115" s="452" t="s">
        <v>1715</v>
      </c>
      <c r="H115" s="456">
        <v>1</v>
      </c>
      <c r="I115" s="456"/>
      <c r="J115" s="448">
        <v>6767</v>
      </c>
      <c r="K115" s="448"/>
      <c r="L115" s="449">
        <v>43101</v>
      </c>
      <c r="M115" s="450">
        <v>43465</v>
      </c>
      <c r="N115" s="458">
        <v>12</v>
      </c>
      <c r="O115" s="457">
        <f t="shared" si="2"/>
        <v>81204</v>
      </c>
      <c r="P115" s="451">
        <f t="shared" si="3"/>
        <v>0</v>
      </c>
      <c r="Q115" s="457" t="s">
        <v>2410</v>
      </c>
      <c r="R115" s="143"/>
    </row>
    <row r="116" spans="1:18" ht="15" x14ac:dyDescent="0.2">
      <c r="A116" s="891"/>
      <c r="B116" s="891" t="s">
        <v>467</v>
      </c>
      <c r="C116" s="446"/>
      <c r="D116" s="446"/>
      <c r="E116" s="431" t="s">
        <v>2458</v>
      </c>
      <c r="F116" s="452" t="s">
        <v>1714</v>
      </c>
      <c r="G116" s="452" t="s">
        <v>1715</v>
      </c>
      <c r="H116" s="456">
        <v>1</v>
      </c>
      <c r="I116" s="456"/>
      <c r="J116" s="448">
        <v>6767</v>
      </c>
      <c r="K116" s="448"/>
      <c r="L116" s="449">
        <v>43101</v>
      </c>
      <c r="M116" s="450">
        <v>43465</v>
      </c>
      <c r="N116" s="458">
        <v>12</v>
      </c>
      <c r="O116" s="457">
        <f t="shared" si="2"/>
        <v>81204</v>
      </c>
      <c r="P116" s="451">
        <f t="shared" si="3"/>
        <v>0</v>
      </c>
      <c r="Q116" s="457" t="s">
        <v>2410</v>
      </c>
      <c r="R116" s="143"/>
    </row>
    <row r="117" spans="1:18" ht="14.25" x14ac:dyDescent="0.2">
      <c r="A117" s="891"/>
      <c r="B117" s="891" t="s">
        <v>467</v>
      </c>
      <c r="C117" s="446"/>
      <c r="D117" s="446"/>
      <c r="E117" s="432" t="s">
        <v>2459</v>
      </c>
      <c r="F117" s="452" t="s">
        <v>1719</v>
      </c>
      <c r="G117" s="452" t="s">
        <v>1715</v>
      </c>
      <c r="H117" s="456">
        <v>1</v>
      </c>
      <c r="I117" s="456"/>
      <c r="J117" s="448">
        <v>5007</v>
      </c>
      <c r="K117" s="448"/>
      <c r="L117" s="449">
        <v>43101</v>
      </c>
      <c r="M117" s="450">
        <v>43465</v>
      </c>
      <c r="N117" s="458">
        <v>12</v>
      </c>
      <c r="O117" s="457">
        <f t="shared" si="2"/>
        <v>60084</v>
      </c>
      <c r="P117" s="451">
        <f t="shared" si="3"/>
        <v>0</v>
      </c>
      <c r="Q117" s="457" t="s">
        <v>2410</v>
      </c>
      <c r="R117" s="143"/>
    </row>
    <row r="118" spans="1:18" ht="15" x14ac:dyDescent="0.2">
      <c r="A118" s="891"/>
      <c r="B118" s="891" t="s">
        <v>467</v>
      </c>
      <c r="C118" s="446"/>
      <c r="D118" s="446"/>
      <c r="E118" s="431" t="s">
        <v>2460</v>
      </c>
      <c r="F118" s="452" t="s">
        <v>1714</v>
      </c>
      <c r="G118" s="452" t="s">
        <v>1715</v>
      </c>
      <c r="H118" s="456">
        <v>1</v>
      </c>
      <c r="I118" s="456"/>
      <c r="J118" s="448">
        <v>12995</v>
      </c>
      <c r="K118" s="448"/>
      <c r="L118" s="449">
        <v>43101</v>
      </c>
      <c r="M118" s="450">
        <v>43465</v>
      </c>
      <c r="N118" s="458">
        <v>12</v>
      </c>
      <c r="O118" s="457">
        <f t="shared" si="2"/>
        <v>155940</v>
      </c>
      <c r="P118" s="451">
        <f t="shared" si="3"/>
        <v>0</v>
      </c>
      <c r="Q118" s="457" t="s">
        <v>2410</v>
      </c>
      <c r="R118" s="143"/>
    </row>
    <row r="119" spans="1:18" ht="15" x14ac:dyDescent="0.2">
      <c r="A119" s="891"/>
      <c r="B119" s="891" t="s">
        <v>467</v>
      </c>
      <c r="C119" s="446"/>
      <c r="D119" s="446"/>
      <c r="E119" s="431" t="s">
        <v>1792</v>
      </c>
      <c r="F119" s="452" t="s">
        <v>1714</v>
      </c>
      <c r="G119" s="452" t="s">
        <v>1715</v>
      </c>
      <c r="H119" s="456">
        <v>1</v>
      </c>
      <c r="I119" s="456"/>
      <c r="J119" s="448">
        <v>3329</v>
      </c>
      <c r="K119" s="448"/>
      <c r="L119" s="449">
        <v>43101</v>
      </c>
      <c r="M119" s="450">
        <v>43465</v>
      </c>
      <c r="N119" s="458">
        <v>12</v>
      </c>
      <c r="O119" s="457">
        <f t="shared" si="2"/>
        <v>39948</v>
      </c>
      <c r="P119" s="451">
        <f t="shared" si="3"/>
        <v>0</v>
      </c>
      <c r="Q119" s="457" t="s">
        <v>2410</v>
      </c>
      <c r="R119" s="143"/>
    </row>
    <row r="120" spans="1:18" ht="15" x14ac:dyDescent="0.2">
      <c r="A120" s="891"/>
      <c r="B120" s="891" t="s">
        <v>467</v>
      </c>
      <c r="C120" s="446"/>
      <c r="D120" s="446"/>
      <c r="E120" s="431" t="s">
        <v>1814</v>
      </c>
      <c r="F120" s="452" t="s">
        <v>1714</v>
      </c>
      <c r="G120" s="452" t="s">
        <v>1715</v>
      </c>
      <c r="H120" s="456">
        <v>1</v>
      </c>
      <c r="I120" s="456"/>
      <c r="J120" s="448">
        <v>3925</v>
      </c>
      <c r="K120" s="448"/>
      <c r="L120" s="449">
        <v>43101</v>
      </c>
      <c r="M120" s="450">
        <v>43465</v>
      </c>
      <c r="N120" s="458">
        <v>12</v>
      </c>
      <c r="O120" s="457">
        <f t="shared" si="2"/>
        <v>47100</v>
      </c>
      <c r="P120" s="451">
        <f t="shared" si="3"/>
        <v>0</v>
      </c>
      <c r="Q120" s="457" t="s">
        <v>2410</v>
      </c>
      <c r="R120" s="143"/>
    </row>
    <row r="121" spans="1:18" ht="15" x14ac:dyDescent="0.2">
      <c r="A121" s="891"/>
      <c r="B121" s="891" t="s">
        <v>467</v>
      </c>
      <c r="C121" s="446"/>
      <c r="D121" s="446"/>
      <c r="E121" s="431" t="s">
        <v>1800</v>
      </c>
      <c r="F121" s="452" t="s">
        <v>1719</v>
      </c>
      <c r="G121" s="452" t="s">
        <v>1715</v>
      </c>
      <c r="H121" s="456">
        <v>1</v>
      </c>
      <c r="I121" s="456"/>
      <c r="J121" s="448">
        <v>9001</v>
      </c>
      <c r="K121" s="448"/>
      <c r="L121" s="449">
        <v>43101</v>
      </c>
      <c r="M121" s="450">
        <v>43465</v>
      </c>
      <c r="N121" s="458">
        <v>12</v>
      </c>
      <c r="O121" s="457">
        <f t="shared" si="2"/>
        <v>108012</v>
      </c>
      <c r="P121" s="451">
        <f t="shared" si="3"/>
        <v>0</v>
      </c>
      <c r="Q121" s="457" t="s">
        <v>2410</v>
      </c>
      <c r="R121" s="143"/>
    </row>
    <row r="122" spans="1:18" ht="30" x14ac:dyDescent="0.2">
      <c r="A122" s="891"/>
      <c r="B122" s="891" t="s">
        <v>467</v>
      </c>
      <c r="C122" s="446"/>
      <c r="D122" s="446"/>
      <c r="E122" s="431" t="s">
        <v>1825</v>
      </c>
      <c r="F122" s="452" t="s">
        <v>1714</v>
      </c>
      <c r="G122" s="452" t="s">
        <v>1715</v>
      </c>
      <c r="H122" s="456">
        <v>1</v>
      </c>
      <c r="I122" s="456"/>
      <c r="J122" s="448">
        <v>6767</v>
      </c>
      <c r="K122" s="448"/>
      <c r="L122" s="449">
        <v>43101</v>
      </c>
      <c r="M122" s="450">
        <v>43465</v>
      </c>
      <c r="N122" s="458">
        <v>12</v>
      </c>
      <c r="O122" s="457">
        <f t="shared" si="2"/>
        <v>81204</v>
      </c>
      <c r="P122" s="451">
        <f t="shared" si="3"/>
        <v>0</v>
      </c>
      <c r="Q122" s="457" t="s">
        <v>2410</v>
      </c>
      <c r="R122" s="143"/>
    </row>
    <row r="123" spans="1:18" ht="15" x14ac:dyDescent="0.2">
      <c r="A123" s="891"/>
      <c r="B123" s="891" t="s">
        <v>467</v>
      </c>
      <c r="C123" s="446"/>
      <c r="D123" s="446"/>
      <c r="E123" s="431" t="s">
        <v>1802</v>
      </c>
      <c r="F123" s="452" t="s">
        <v>1717</v>
      </c>
      <c r="G123" s="452" t="s">
        <v>1715</v>
      </c>
      <c r="H123" s="456">
        <v>1</v>
      </c>
      <c r="I123" s="456"/>
      <c r="J123" s="448">
        <v>7174</v>
      </c>
      <c r="K123" s="448"/>
      <c r="L123" s="449">
        <v>43101</v>
      </c>
      <c r="M123" s="450">
        <v>43465</v>
      </c>
      <c r="N123" s="458">
        <v>12</v>
      </c>
      <c r="O123" s="457">
        <f t="shared" si="2"/>
        <v>86088</v>
      </c>
      <c r="P123" s="451">
        <f t="shared" si="3"/>
        <v>0</v>
      </c>
      <c r="Q123" s="457" t="s">
        <v>2410</v>
      </c>
      <c r="R123" s="143"/>
    </row>
    <row r="124" spans="1:18" ht="15" x14ac:dyDescent="0.2">
      <c r="A124" s="891"/>
      <c r="B124" s="891" t="s">
        <v>467</v>
      </c>
      <c r="C124" s="446"/>
      <c r="D124" s="446"/>
      <c r="E124" s="431" t="s">
        <v>2461</v>
      </c>
      <c r="F124" s="452" t="s">
        <v>1781</v>
      </c>
      <c r="G124" s="452" t="s">
        <v>1715</v>
      </c>
      <c r="H124" s="456">
        <v>1</v>
      </c>
      <c r="I124" s="456"/>
      <c r="J124" s="448">
        <v>9001</v>
      </c>
      <c r="K124" s="448"/>
      <c r="L124" s="449">
        <v>43101</v>
      </c>
      <c r="M124" s="450">
        <v>43465</v>
      </c>
      <c r="N124" s="458">
        <v>12</v>
      </c>
      <c r="O124" s="457">
        <f t="shared" si="2"/>
        <v>108012</v>
      </c>
      <c r="P124" s="451">
        <f t="shared" si="3"/>
        <v>0</v>
      </c>
      <c r="Q124" s="457" t="s">
        <v>2410</v>
      </c>
      <c r="R124" s="143"/>
    </row>
    <row r="125" spans="1:18" ht="15" x14ac:dyDescent="0.2">
      <c r="A125" s="891"/>
      <c r="B125" s="891" t="s">
        <v>467</v>
      </c>
      <c r="C125" s="446"/>
      <c r="D125" s="446"/>
      <c r="E125" s="431" t="s">
        <v>2462</v>
      </c>
      <c r="F125" s="452" t="s">
        <v>1723</v>
      </c>
      <c r="G125" s="452" t="s">
        <v>1715</v>
      </c>
      <c r="H125" s="456">
        <v>1</v>
      </c>
      <c r="I125" s="456"/>
      <c r="J125" s="448">
        <v>7174</v>
      </c>
      <c r="K125" s="448"/>
      <c r="L125" s="449">
        <v>43101</v>
      </c>
      <c r="M125" s="450">
        <v>43465</v>
      </c>
      <c r="N125" s="458">
        <v>12</v>
      </c>
      <c r="O125" s="457">
        <f t="shared" si="2"/>
        <v>86088</v>
      </c>
      <c r="P125" s="451">
        <f t="shared" si="3"/>
        <v>0</v>
      </c>
      <c r="Q125" s="457" t="s">
        <v>2410</v>
      </c>
      <c r="R125" s="143"/>
    </row>
    <row r="126" spans="1:18" ht="14.25" x14ac:dyDescent="0.2">
      <c r="A126" s="891"/>
      <c r="B126" s="891" t="s">
        <v>467</v>
      </c>
      <c r="C126" s="446"/>
      <c r="D126" s="446"/>
      <c r="E126" s="432" t="s">
        <v>2463</v>
      </c>
      <c r="F126" s="452" t="s">
        <v>1723</v>
      </c>
      <c r="G126" s="452" t="s">
        <v>1715</v>
      </c>
      <c r="H126" s="456">
        <v>1</v>
      </c>
      <c r="I126" s="456"/>
      <c r="J126" s="448">
        <v>6767</v>
      </c>
      <c r="K126" s="448"/>
      <c r="L126" s="449">
        <v>43101</v>
      </c>
      <c r="M126" s="450">
        <v>43465</v>
      </c>
      <c r="N126" s="458">
        <v>12</v>
      </c>
      <c r="O126" s="457">
        <f t="shared" si="2"/>
        <v>81204</v>
      </c>
      <c r="P126" s="451">
        <f t="shared" si="3"/>
        <v>0</v>
      </c>
      <c r="Q126" s="457" t="s">
        <v>2410</v>
      </c>
      <c r="R126" s="143"/>
    </row>
    <row r="127" spans="1:18" ht="14.25" x14ac:dyDescent="0.2">
      <c r="A127" s="891"/>
      <c r="B127" s="891" t="s">
        <v>467</v>
      </c>
      <c r="C127" s="446"/>
      <c r="D127" s="446"/>
      <c r="E127" s="432" t="s">
        <v>2463</v>
      </c>
      <c r="F127" s="452" t="s">
        <v>1714</v>
      </c>
      <c r="G127" s="452" t="s">
        <v>1715</v>
      </c>
      <c r="H127" s="456">
        <v>1</v>
      </c>
      <c r="I127" s="456"/>
      <c r="J127" s="448">
        <v>6767</v>
      </c>
      <c r="K127" s="448"/>
      <c r="L127" s="449">
        <v>43101</v>
      </c>
      <c r="M127" s="450">
        <v>43465</v>
      </c>
      <c r="N127" s="458">
        <v>12</v>
      </c>
      <c r="O127" s="457">
        <f t="shared" si="2"/>
        <v>81204</v>
      </c>
      <c r="P127" s="451">
        <f t="shared" si="3"/>
        <v>0</v>
      </c>
      <c r="Q127" s="457" t="s">
        <v>2410</v>
      </c>
      <c r="R127" s="143"/>
    </row>
    <row r="128" spans="1:18" ht="15" x14ac:dyDescent="0.2">
      <c r="A128" s="891"/>
      <c r="B128" s="891" t="s">
        <v>467</v>
      </c>
      <c r="C128" s="446"/>
      <c r="D128" s="446"/>
      <c r="E128" s="431" t="s">
        <v>1816</v>
      </c>
      <c r="F128" s="452" t="s">
        <v>1714</v>
      </c>
      <c r="G128" s="452" t="s">
        <v>1715</v>
      </c>
      <c r="H128" s="456">
        <v>1</v>
      </c>
      <c r="I128" s="456"/>
      <c r="J128" s="448">
        <v>9001</v>
      </c>
      <c r="K128" s="448"/>
      <c r="L128" s="449">
        <v>43101</v>
      </c>
      <c r="M128" s="450">
        <v>43465</v>
      </c>
      <c r="N128" s="458">
        <v>12</v>
      </c>
      <c r="O128" s="457">
        <f t="shared" si="2"/>
        <v>108012</v>
      </c>
      <c r="P128" s="451">
        <f t="shared" si="3"/>
        <v>0</v>
      </c>
      <c r="Q128" s="457" t="s">
        <v>2410</v>
      </c>
      <c r="R128" s="143"/>
    </row>
    <row r="129" spans="1:18" ht="14.25" x14ac:dyDescent="0.2">
      <c r="A129" s="891"/>
      <c r="B129" s="891" t="s">
        <v>467</v>
      </c>
      <c r="C129" s="446"/>
      <c r="D129" s="446"/>
      <c r="E129" s="432" t="s">
        <v>2464</v>
      </c>
      <c r="F129" s="452" t="s">
        <v>1723</v>
      </c>
      <c r="G129" s="452" t="s">
        <v>1715</v>
      </c>
      <c r="H129" s="456">
        <v>1</v>
      </c>
      <c r="I129" s="456"/>
      <c r="J129" s="448">
        <v>6767</v>
      </c>
      <c r="K129" s="448"/>
      <c r="L129" s="449">
        <v>43101</v>
      </c>
      <c r="M129" s="450">
        <v>43465</v>
      </c>
      <c r="N129" s="458">
        <v>12</v>
      </c>
      <c r="O129" s="457">
        <f t="shared" si="2"/>
        <v>81204</v>
      </c>
      <c r="P129" s="451">
        <f t="shared" si="3"/>
        <v>0</v>
      </c>
      <c r="Q129" s="457" t="s">
        <v>2410</v>
      </c>
      <c r="R129" s="143"/>
    </row>
    <row r="130" spans="1:18" ht="15" x14ac:dyDescent="0.2">
      <c r="A130" s="891"/>
      <c r="B130" s="891" t="s">
        <v>467</v>
      </c>
      <c r="C130" s="446"/>
      <c r="D130" s="446"/>
      <c r="E130" s="431" t="s">
        <v>1818</v>
      </c>
      <c r="F130" s="452" t="s">
        <v>1714</v>
      </c>
      <c r="G130" s="452" t="s">
        <v>1715</v>
      </c>
      <c r="H130" s="456">
        <v>1</v>
      </c>
      <c r="I130" s="456"/>
      <c r="J130" s="448">
        <v>9001</v>
      </c>
      <c r="K130" s="448"/>
      <c r="L130" s="449">
        <v>43101</v>
      </c>
      <c r="M130" s="450">
        <v>43465</v>
      </c>
      <c r="N130" s="458">
        <v>12</v>
      </c>
      <c r="O130" s="457">
        <f t="shared" si="2"/>
        <v>108012</v>
      </c>
      <c r="P130" s="451">
        <f t="shared" si="3"/>
        <v>0</v>
      </c>
      <c r="Q130" s="457" t="s">
        <v>2410</v>
      </c>
      <c r="R130" s="143"/>
    </row>
    <row r="131" spans="1:18" ht="14.25" x14ac:dyDescent="0.2">
      <c r="A131" s="891"/>
      <c r="B131" s="891" t="s">
        <v>467</v>
      </c>
      <c r="C131" s="446"/>
      <c r="D131" s="446"/>
      <c r="E131" s="432" t="s">
        <v>2454</v>
      </c>
      <c r="F131" s="452" t="s">
        <v>1714</v>
      </c>
      <c r="G131" s="452" t="s">
        <v>1715</v>
      </c>
      <c r="H131" s="456">
        <v>1</v>
      </c>
      <c r="I131" s="456"/>
      <c r="J131" s="448">
        <v>6767</v>
      </c>
      <c r="K131" s="448"/>
      <c r="L131" s="449">
        <v>43101</v>
      </c>
      <c r="M131" s="450">
        <v>43465</v>
      </c>
      <c r="N131" s="458">
        <v>12</v>
      </c>
      <c r="O131" s="457">
        <f t="shared" si="2"/>
        <v>81204</v>
      </c>
      <c r="P131" s="451">
        <f t="shared" si="3"/>
        <v>0</v>
      </c>
      <c r="Q131" s="457" t="s">
        <v>2410</v>
      </c>
      <c r="R131" s="143"/>
    </row>
    <row r="132" spans="1:18" ht="15" x14ac:dyDescent="0.2">
      <c r="A132" s="891"/>
      <c r="B132" s="891" t="s">
        <v>467</v>
      </c>
      <c r="C132" s="446"/>
      <c r="D132" s="446"/>
      <c r="E132" s="431" t="s">
        <v>1820</v>
      </c>
      <c r="F132" s="452" t="s">
        <v>1714</v>
      </c>
      <c r="G132" s="452" t="s">
        <v>1715</v>
      </c>
      <c r="H132" s="456">
        <v>1</v>
      </c>
      <c r="I132" s="456"/>
      <c r="J132" s="448">
        <v>11303</v>
      </c>
      <c r="K132" s="448"/>
      <c r="L132" s="449">
        <v>43101</v>
      </c>
      <c r="M132" s="450">
        <v>43465</v>
      </c>
      <c r="N132" s="458">
        <v>12</v>
      </c>
      <c r="O132" s="457">
        <f t="shared" si="2"/>
        <v>135636</v>
      </c>
      <c r="P132" s="451">
        <f t="shared" si="3"/>
        <v>0</v>
      </c>
      <c r="Q132" s="457" t="s">
        <v>2410</v>
      </c>
      <c r="R132" s="143"/>
    </row>
    <row r="133" spans="1:18" ht="14.25" x14ac:dyDescent="0.2">
      <c r="A133" s="891"/>
      <c r="B133" s="891" t="s">
        <v>467</v>
      </c>
      <c r="C133" s="446"/>
      <c r="D133" s="446"/>
      <c r="E133" s="432" t="s">
        <v>2465</v>
      </c>
      <c r="F133" s="452" t="s">
        <v>1717</v>
      </c>
      <c r="G133" s="452" t="s">
        <v>1715</v>
      </c>
      <c r="H133" s="456">
        <v>1</v>
      </c>
      <c r="I133" s="456"/>
      <c r="J133" s="448">
        <v>3329</v>
      </c>
      <c r="K133" s="448"/>
      <c r="L133" s="449">
        <v>43101</v>
      </c>
      <c r="M133" s="450">
        <v>43465</v>
      </c>
      <c r="N133" s="458">
        <v>12</v>
      </c>
      <c r="O133" s="457">
        <f t="shared" si="2"/>
        <v>39948</v>
      </c>
      <c r="P133" s="451">
        <f t="shared" si="3"/>
        <v>0</v>
      </c>
      <c r="Q133" s="457" t="s">
        <v>2410</v>
      </c>
      <c r="R133" s="143"/>
    </row>
    <row r="134" spans="1:18" ht="15" x14ac:dyDescent="0.2">
      <c r="A134" s="891"/>
      <c r="B134" s="891" t="s">
        <v>467</v>
      </c>
      <c r="C134" s="446"/>
      <c r="D134" s="446"/>
      <c r="E134" s="431" t="s">
        <v>2466</v>
      </c>
      <c r="F134" s="452" t="s">
        <v>1714</v>
      </c>
      <c r="G134" s="452" t="s">
        <v>1715</v>
      </c>
      <c r="H134" s="456">
        <v>1</v>
      </c>
      <c r="I134" s="456"/>
      <c r="J134" s="448">
        <v>9001</v>
      </c>
      <c r="K134" s="448"/>
      <c r="L134" s="449">
        <v>43101</v>
      </c>
      <c r="M134" s="450">
        <v>43465</v>
      </c>
      <c r="N134" s="458">
        <v>12</v>
      </c>
      <c r="O134" s="457">
        <f t="shared" si="2"/>
        <v>108012</v>
      </c>
      <c r="P134" s="451">
        <f t="shared" si="3"/>
        <v>0</v>
      </c>
      <c r="Q134" s="457" t="s">
        <v>2410</v>
      </c>
      <c r="R134" s="143"/>
    </row>
    <row r="135" spans="1:18" ht="14.25" x14ac:dyDescent="0.2">
      <c r="A135" s="891"/>
      <c r="B135" s="891" t="s">
        <v>467</v>
      </c>
      <c r="C135" s="446"/>
      <c r="D135" s="446"/>
      <c r="E135" s="432" t="s">
        <v>2456</v>
      </c>
      <c r="F135" s="452" t="s">
        <v>1714</v>
      </c>
      <c r="G135" s="452" t="s">
        <v>1715</v>
      </c>
      <c r="H135" s="456">
        <v>1</v>
      </c>
      <c r="I135" s="456"/>
      <c r="J135" s="448">
        <v>6767</v>
      </c>
      <c r="K135" s="448"/>
      <c r="L135" s="449">
        <v>43101</v>
      </c>
      <c r="M135" s="450">
        <v>43465</v>
      </c>
      <c r="N135" s="458">
        <v>12</v>
      </c>
      <c r="O135" s="457">
        <f t="shared" si="2"/>
        <v>81204</v>
      </c>
      <c r="P135" s="451">
        <f t="shared" si="3"/>
        <v>0</v>
      </c>
      <c r="Q135" s="457" t="s">
        <v>2410</v>
      </c>
      <c r="R135" s="143"/>
    </row>
    <row r="136" spans="1:18" ht="14.25" x14ac:dyDescent="0.2">
      <c r="A136" s="891"/>
      <c r="B136" s="891" t="s">
        <v>467</v>
      </c>
      <c r="C136" s="446"/>
      <c r="D136" s="446"/>
      <c r="E136" s="432" t="s">
        <v>2456</v>
      </c>
      <c r="F136" s="452" t="s">
        <v>1714</v>
      </c>
      <c r="G136" s="452" t="s">
        <v>1715</v>
      </c>
      <c r="H136" s="456">
        <v>1</v>
      </c>
      <c r="I136" s="456"/>
      <c r="J136" s="448">
        <v>6767</v>
      </c>
      <c r="K136" s="448"/>
      <c r="L136" s="449">
        <v>43101</v>
      </c>
      <c r="M136" s="450">
        <v>43465</v>
      </c>
      <c r="N136" s="458">
        <v>12</v>
      </c>
      <c r="O136" s="457">
        <f t="shared" si="2"/>
        <v>81204</v>
      </c>
      <c r="P136" s="451">
        <f t="shared" si="3"/>
        <v>0</v>
      </c>
      <c r="Q136" s="457" t="s">
        <v>2410</v>
      </c>
      <c r="R136" s="143"/>
    </row>
    <row r="137" spans="1:18" ht="14.25" x14ac:dyDescent="0.2">
      <c r="A137" s="891"/>
      <c r="B137" s="891" t="s">
        <v>467</v>
      </c>
      <c r="C137" s="446"/>
      <c r="D137" s="446"/>
      <c r="E137" s="432" t="s">
        <v>2456</v>
      </c>
      <c r="F137" s="452" t="s">
        <v>1714</v>
      </c>
      <c r="G137" s="452" t="s">
        <v>1715</v>
      </c>
      <c r="H137" s="456">
        <v>1</v>
      </c>
      <c r="I137" s="456"/>
      <c r="J137" s="448">
        <v>6767</v>
      </c>
      <c r="K137" s="448"/>
      <c r="L137" s="449">
        <v>43101</v>
      </c>
      <c r="M137" s="450">
        <v>43465</v>
      </c>
      <c r="N137" s="458">
        <v>12</v>
      </c>
      <c r="O137" s="457">
        <f t="shared" si="2"/>
        <v>81204</v>
      </c>
      <c r="P137" s="451">
        <f t="shared" si="3"/>
        <v>0</v>
      </c>
      <c r="Q137" s="457" t="s">
        <v>2410</v>
      </c>
      <c r="R137" s="143"/>
    </row>
    <row r="138" spans="1:18" ht="14.25" x14ac:dyDescent="0.2">
      <c r="A138" s="891"/>
      <c r="B138" s="891" t="s">
        <v>467</v>
      </c>
      <c r="C138" s="446"/>
      <c r="D138" s="446"/>
      <c r="E138" s="432" t="s">
        <v>2446</v>
      </c>
      <c r="F138" s="452" t="s">
        <v>1723</v>
      </c>
      <c r="G138" s="452" t="s">
        <v>1715</v>
      </c>
      <c r="H138" s="456">
        <v>1</v>
      </c>
      <c r="I138" s="456"/>
      <c r="J138" s="448">
        <v>6767</v>
      </c>
      <c r="K138" s="448"/>
      <c r="L138" s="449">
        <v>43101</v>
      </c>
      <c r="M138" s="450">
        <v>43465</v>
      </c>
      <c r="N138" s="458">
        <v>12</v>
      </c>
      <c r="O138" s="457">
        <f t="shared" si="2"/>
        <v>81204</v>
      </c>
      <c r="P138" s="451">
        <f t="shared" si="3"/>
        <v>0</v>
      </c>
      <c r="Q138" s="457" t="s">
        <v>2410</v>
      </c>
      <c r="R138" s="143"/>
    </row>
    <row r="139" spans="1:18" ht="14.25" x14ac:dyDescent="0.2">
      <c r="A139" s="891"/>
      <c r="B139" s="891" t="s">
        <v>467</v>
      </c>
      <c r="C139" s="446"/>
      <c r="D139" s="446"/>
      <c r="E139" s="432" t="s">
        <v>2446</v>
      </c>
      <c r="F139" s="452" t="s">
        <v>1714</v>
      </c>
      <c r="G139" s="452" t="s">
        <v>1715</v>
      </c>
      <c r="H139" s="456">
        <v>1</v>
      </c>
      <c r="I139" s="456"/>
      <c r="J139" s="448">
        <v>6767</v>
      </c>
      <c r="K139" s="448"/>
      <c r="L139" s="449">
        <v>43101</v>
      </c>
      <c r="M139" s="450">
        <v>43465</v>
      </c>
      <c r="N139" s="458">
        <v>12</v>
      </c>
      <c r="O139" s="457">
        <f t="shared" si="2"/>
        <v>81204</v>
      </c>
      <c r="P139" s="451">
        <f t="shared" si="3"/>
        <v>0</v>
      </c>
      <c r="Q139" s="457" t="s">
        <v>2410</v>
      </c>
      <c r="R139" s="143"/>
    </row>
    <row r="140" spans="1:18" ht="15" x14ac:dyDescent="0.2">
      <c r="A140" s="891"/>
      <c r="B140" s="891" t="s">
        <v>467</v>
      </c>
      <c r="C140" s="446"/>
      <c r="D140" s="446"/>
      <c r="E140" s="431" t="s">
        <v>2467</v>
      </c>
      <c r="F140" s="452" t="s">
        <v>1714</v>
      </c>
      <c r="G140" s="452" t="s">
        <v>1715</v>
      </c>
      <c r="H140" s="456">
        <v>1</v>
      </c>
      <c r="I140" s="456"/>
      <c r="J140" s="448">
        <v>12995</v>
      </c>
      <c r="K140" s="448"/>
      <c r="L140" s="449">
        <v>43101</v>
      </c>
      <c r="M140" s="450">
        <v>43465</v>
      </c>
      <c r="N140" s="458">
        <v>12</v>
      </c>
      <c r="O140" s="457">
        <f t="shared" si="2"/>
        <v>155940</v>
      </c>
      <c r="P140" s="451">
        <f t="shared" si="3"/>
        <v>0</v>
      </c>
      <c r="Q140" s="457" t="s">
        <v>2410</v>
      </c>
      <c r="R140" s="143"/>
    </row>
    <row r="141" spans="1:18" ht="14.25" x14ac:dyDescent="0.2">
      <c r="A141" s="891"/>
      <c r="B141" s="891" t="s">
        <v>467</v>
      </c>
      <c r="C141" s="446"/>
      <c r="D141" s="446"/>
      <c r="E141" s="432" t="s">
        <v>1822</v>
      </c>
      <c r="F141" s="452" t="s">
        <v>2468</v>
      </c>
      <c r="G141" s="452" t="s">
        <v>1715</v>
      </c>
      <c r="H141" s="456">
        <v>1</v>
      </c>
      <c r="I141" s="456"/>
      <c r="J141" s="448">
        <v>3329</v>
      </c>
      <c r="K141" s="448"/>
      <c r="L141" s="449">
        <v>43101</v>
      </c>
      <c r="M141" s="450">
        <v>43465</v>
      </c>
      <c r="N141" s="458">
        <v>12</v>
      </c>
      <c r="O141" s="457">
        <f t="shared" si="2"/>
        <v>39948</v>
      </c>
      <c r="P141" s="451">
        <f t="shared" si="3"/>
        <v>0</v>
      </c>
      <c r="Q141" s="457" t="s">
        <v>2410</v>
      </c>
      <c r="R141" s="143"/>
    </row>
    <row r="142" spans="1:18" ht="14.25" x14ac:dyDescent="0.2">
      <c r="A142" s="891"/>
      <c r="B142" s="891" t="s">
        <v>467</v>
      </c>
      <c r="C142" s="446"/>
      <c r="D142" s="446"/>
      <c r="E142" s="432" t="s">
        <v>1793</v>
      </c>
      <c r="F142" s="452" t="s">
        <v>1719</v>
      </c>
      <c r="G142" s="452" t="s">
        <v>1715</v>
      </c>
      <c r="H142" s="456">
        <v>1</v>
      </c>
      <c r="I142" s="456"/>
      <c r="J142" s="448">
        <v>2137</v>
      </c>
      <c r="K142" s="448"/>
      <c r="L142" s="449">
        <v>43101</v>
      </c>
      <c r="M142" s="450">
        <v>43465</v>
      </c>
      <c r="N142" s="458">
        <v>12</v>
      </c>
      <c r="O142" s="457">
        <f t="shared" si="2"/>
        <v>25644</v>
      </c>
      <c r="P142" s="451">
        <f t="shared" si="3"/>
        <v>0</v>
      </c>
      <c r="Q142" s="457" t="s">
        <v>2410</v>
      </c>
      <c r="R142" s="143"/>
    </row>
    <row r="143" spans="1:18" ht="15" x14ac:dyDescent="0.2">
      <c r="A143" s="891"/>
      <c r="B143" s="891" t="s">
        <v>467</v>
      </c>
      <c r="C143" s="446"/>
      <c r="D143" s="446"/>
      <c r="E143" s="431" t="s">
        <v>1800</v>
      </c>
      <c r="F143" s="452" t="s">
        <v>1723</v>
      </c>
      <c r="G143" s="452" t="s">
        <v>1715</v>
      </c>
      <c r="H143" s="456">
        <v>1</v>
      </c>
      <c r="I143" s="456"/>
      <c r="J143" s="448">
        <v>9001</v>
      </c>
      <c r="K143" s="448"/>
      <c r="L143" s="449">
        <v>43101</v>
      </c>
      <c r="M143" s="450">
        <v>43465</v>
      </c>
      <c r="N143" s="458">
        <v>12</v>
      </c>
      <c r="O143" s="457">
        <f t="shared" si="2"/>
        <v>108012</v>
      </c>
      <c r="P143" s="451">
        <f t="shared" si="3"/>
        <v>0</v>
      </c>
      <c r="Q143" s="457" t="s">
        <v>2410</v>
      </c>
      <c r="R143" s="143"/>
    </row>
    <row r="144" spans="1:18" ht="28.5" x14ac:dyDescent="0.2">
      <c r="A144" s="891"/>
      <c r="B144" s="891" t="s">
        <v>467</v>
      </c>
      <c r="C144" s="446"/>
      <c r="D144" s="446"/>
      <c r="E144" s="432" t="s">
        <v>1823</v>
      </c>
      <c r="F144" s="452" t="s">
        <v>1723</v>
      </c>
      <c r="G144" s="452" t="s">
        <v>1715</v>
      </c>
      <c r="H144" s="456">
        <v>1</v>
      </c>
      <c r="I144" s="456"/>
      <c r="J144" s="448">
        <v>7174</v>
      </c>
      <c r="K144" s="448"/>
      <c r="L144" s="449">
        <v>43101</v>
      </c>
      <c r="M144" s="450">
        <v>43465</v>
      </c>
      <c r="N144" s="458">
        <v>12</v>
      </c>
      <c r="O144" s="457">
        <f t="shared" si="2"/>
        <v>86088</v>
      </c>
      <c r="P144" s="451">
        <f t="shared" si="3"/>
        <v>0</v>
      </c>
      <c r="Q144" s="457" t="s">
        <v>2410</v>
      </c>
      <c r="R144" s="143"/>
    </row>
    <row r="145" spans="1:18" ht="14.25" x14ac:dyDescent="0.2">
      <c r="A145" s="891"/>
      <c r="B145" s="891" t="s">
        <v>467</v>
      </c>
      <c r="C145" s="446"/>
      <c r="D145" s="446"/>
      <c r="E145" s="432" t="s">
        <v>1824</v>
      </c>
      <c r="F145" s="452" t="s">
        <v>1723</v>
      </c>
      <c r="G145" s="452" t="s">
        <v>1715</v>
      </c>
      <c r="H145" s="456">
        <v>1</v>
      </c>
      <c r="I145" s="456"/>
      <c r="J145" s="448">
        <v>3329</v>
      </c>
      <c r="K145" s="448"/>
      <c r="L145" s="449">
        <v>43101</v>
      </c>
      <c r="M145" s="450">
        <v>43465</v>
      </c>
      <c r="N145" s="458">
        <v>12</v>
      </c>
      <c r="O145" s="457">
        <f t="shared" si="2"/>
        <v>39948</v>
      </c>
      <c r="P145" s="451">
        <f t="shared" si="3"/>
        <v>0</v>
      </c>
      <c r="Q145" s="457" t="s">
        <v>2410</v>
      </c>
      <c r="R145" s="143"/>
    </row>
    <row r="146" spans="1:18" ht="30" x14ac:dyDescent="0.2">
      <c r="A146" s="891"/>
      <c r="B146" s="891" t="s">
        <v>467</v>
      </c>
      <c r="C146" s="446"/>
      <c r="D146" s="446"/>
      <c r="E146" s="431" t="s">
        <v>1825</v>
      </c>
      <c r="F146" s="452" t="s">
        <v>1714</v>
      </c>
      <c r="G146" s="452" t="s">
        <v>1715</v>
      </c>
      <c r="H146" s="456">
        <v>1</v>
      </c>
      <c r="I146" s="456"/>
      <c r="J146" s="448">
        <v>9001</v>
      </c>
      <c r="K146" s="448"/>
      <c r="L146" s="449">
        <v>43101</v>
      </c>
      <c r="M146" s="450">
        <v>43465</v>
      </c>
      <c r="N146" s="458">
        <v>12</v>
      </c>
      <c r="O146" s="457">
        <f t="shared" si="2"/>
        <v>108012</v>
      </c>
      <c r="P146" s="451">
        <f t="shared" si="3"/>
        <v>0</v>
      </c>
      <c r="Q146" s="457" t="s">
        <v>2410</v>
      </c>
      <c r="R146" s="143"/>
    </row>
    <row r="147" spans="1:18" ht="14.25" x14ac:dyDescent="0.2">
      <c r="A147" s="891"/>
      <c r="B147" s="891" t="s">
        <v>467</v>
      </c>
      <c r="C147" s="446"/>
      <c r="D147" s="446"/>
      <c r="E147" s="432" t="s">
        <v>1826</v>
      </c>
      <c r="F147" s="452" t="s">
        <v>1714</v>
      </c>
      <c r="G147" s="452" t="s">
        <v>1715</v>
      </c>
      <c r="H147" s="456">
        <v>1</v>
      </c>
      <c r="I147" s="456"/>
      <c r="J147" s="448">
        <v>6767</v>
      </c>
      <c r="K147" s="448"/>
      <c r="L147" s="449">
        <v>43101</v>
      </c>
      <c r="M147" s="450">
        <v>43465</v>
      </c>
      <c r="N147" s="458">
        <v>12</v>
      </c>
      <c r="O147" s="457">
        <f t="shared" ref="O147:O209" si="4">J147*N147</f>
        <v>81204</v>
      </c>
      <c r="P147" s="451">
        <f t="shared" ref="P147:P209" si="5">K147*N147</f>
        <v>0</v>
      </c>
      <c r="Q147" s="457" t="s">
        <v>2410</v>
      </c>
      <c r="R147" s="143"/>
    </row>
    <row r="148" spans="1:18" ht="14.25" x14ac:dyDescent="0.2">
      <c r="A148" s="891"/>
      <c r="B148" s="891" t="s">
        <v>467</v>
      </c>
      <c r="C148" s="446"/>
      <c r="D148" s="446"/>
      <c r="E148" s="432" t="s">
        <v>1827</v>
      </c>
      <c r="F148" s="452" t="s">
        <v>1714</v>
      </c>
      <c r="G148" s="452" t="s">
        <v>1715</v>
      </c>
      <c r="H148" s="456">
        <v>1</v>
      </c>
      <c r="I148" s="456"/>
      <c r="J148" s="448">
        <v>7174</v>
      </c>
      <c r="K148" s="448"/>
      <c r="L148" s="449">
        <v>43101</v>
      </c>
      <c r="M148" s="450">
        <v>43465</v>
      </c>
      <c r="N148" s="458">
        <v>12</v>
      </c>
      <c r="O148" s="457">
        <f t="shared" si="4"/>
        <v>86088</v>
      </c>
      <c r="P148" s="451">
        <f t="shared" si="5"/>
        <v>0</v>
      </c>
      <c r="Q148" s="457" t="s">
        <v>2410</v>
      </c>
      <c r="R148" s="143"/>
    </row>
    <row r="149" spans="1:18" ht="28.5" x14ac:dyDescent="0.2">
      <c r="A149" s="891"/>
      <c r="B149" s="891" t="s">
        <v>467</v>
      </c>
      <c r="C149" s="446"/>
      <c r="D149" s="446"/>
      <c r="E149" s="432" t="s">
        <v>2469</v>
      </c>
      <c r="F149" s="452" t="s">
        <v>1714</v>
      </c>
      <c r="G149" s="452" t="s">
        <v>1715</v>
      </c>
      <c r="H149" s="456">
        <v>1</v>
      </c>
      <c r="I149" s="456"/>
      <c r="J149" s="448">
        <v>6767</v>
      </c>
      <c r="K149" s="448"/>
      <c r="L149" s="449">
        <v>43101</v>
      </c>
      <c r="M149" s="450">
        <v>43465</v>
      </c>
      <c r="N149" s="458">
        <v>12</v>
      </c>
      <c r="O149" s="457">
        <f t="shared" si="4"/>
        <v>81204</v>
      </c>
      <c r="P149" s="451">
        <f t="shared" si="5"/>
        <v>0</v>
      </c>
      <c r="Q149" s="457" t="s">
        <v>2410</v>
      </c>
      <c r="R149" s="143"/>
    </row>
    <row r="150" spans="1:18" ht="15" x14ac:dyDescent="0.2">
      <c r="A150" s="891"/>
      <c r="B150" s="891" t="s">
        <v>467</v>
      </c>
      <c r="C150" s="446"/>
      <c r="D150" s="446"/>
      <c r="E150" s="431" t="s">
        <v>2460</v>
      </c>
      <c r="F150" s="452" t="s">
        <v>1714</v>
      </c>
      <c r="G150" s="452" t="s">
        <v>1715</v>
      </c>
      <c r="H150" s="456">
        <v>1</v>
      </c>
      <c r="I150" s="456"/>
      <c r="J150" s="448">
        <v>12995</v>
      </c>
      <c r="K150" s="448"/>
      <c r="L150" s="449">
        <v>43101</v>
      </c>
      <c r="M150" s="450">
        <v>43465</v>
      </c>
      <c r="N150" s="458">
        <v>12</v>
      </c>
      <c r="O150" s="457">
        <f t="shared" si="4"/>
        <v>155940</v>
      </c>
      <c r="P150" s="451">
        <f t="shared" si="5"/>
        <v>0</v>
      </c>
      <c r="Q150" s="457" t="s">
        <v>2410</v>
      </c>
      <c r="R150" s="143"/>
    </row>
    <row r="151" spans="1:18" ht="14.25" x14ac:dyDescent="0.2">
      <c r="A151" s="891"/>
      <c r="B151" s="891" t="s">
        <v>467</v>
      </c>
      <c r="C151" s="446"/>
      <c r="D151" s="446"/>
      <c r="E151" s="432" t="s">
        <v>2470</v>
      </c>
      <c r="F151" s="452" t="s">
        <v>1717</v>
      </c>
      <c r="G151" s="452" t="s">
        <v>1715</v>
      </c>
      <c r="H151" s="456">
        <v>1</v>
      </c>
      <c r="I151" s="456"/>
      <c r="J151" s="448">
        <v>5007</v>
      </c>
      <c r="K151" s="448"/>
      <c r="L151" s="449">
        <v>43101</v>
      </c>
      <c r="M151" s="450">
        <v>43465</v>
      </c>
      <c r="N151" s="458">
        <v>12</v>
      </c>
      <c r="O151" s="457">
        <f t="shared" si="4"/>
        <v>60084</v>
      </c>
      <c r="P151" s="451">
        <f t="shared" si="5"/>
        <v>0</v>
      </c>
      <c r="Q151" s="457" t="s">
        <v>2410</v>
      </c>
      <c r="R151" s="143"/>
    </row>
    <row r="152" spans="1:18" ht="14.25" x14ac:dyDescent="0.2">
      <c r="A152" s="891"/>
      <c r="B152" s="891" t="s">
        <v>467</v>
      </c>
      <c r="C152" s="446"/>
      <c r="D152" s="446"/>
      <c r="E152" s="432" t="s">
        <v>1829</v>
      </c>
      <c r="F152" s="452" t="s">
        <v>1719</v>
      </c>
      <c r="G152" s="452" t="s">
        <v>1715</v>
      </c>
      <c r="H152" s="456">
        <v>1</v>
      </c>
      <c r="I152" s="456"/>
      <c r="J152" s="448">
        <v>3925</v>
      </c>
      <c r="K152" s="448"/>
      <c r="L152" s="449">
        <v>43101</v>
      </c>
      <c r="M152" s="450">
        <v>43465</v>
      </c>
      <c r="N152" s="458">
        <v>12</v>
      </c>
      <c r="O152" s="457">
        <f t="shared" si="4"/>
        <v>47100</v>
      </c>
      <c r="P152" s="451">
        <f t="shared" si="5"/>
        <v>0</v>
      </c>
      <c r="Q152" s="457" t="s">
        <v>2410</v>
      </c>
      <c r="R152" s="143"/>
    </row>
    <row r="153" spans="1:18" ht="14.25" x14ac:dyDescent="0.2">
      <c r="A153" s="891"/>
      <c r="B153" s="891" t="s">
        <v>467</v>
      </c>
      <c r="C153" s="446"/>
      <c r="D153" s="446"/>
      <c r="E153" s="432" t="s">
        <v>2471</v>
      </c>
      <c r="F153" s="452" t="s">
        <v>1722</v>
      </c>
      <c r="G153" s="452" t="s">
        <v>1715</v>
      </c>
      <c r="H153" s="456">
        <v>1</v>
      </c>
      <c r="I153" s="456"/>
      <c r="J153" s="448">
        <v>3329</v>
      </c>
      <c r="K153" s="448"/>
      <c r="L153" s="449">
        <v>43101</v>
      </c>
      <c r="M153" s="450">
        <v>43465</v>
      </c>
      <c r="N153" s="458">
        <v>12</v>
      </c>
      <c r="O153" s="457">
        <f t="shared" si="4"/>
        <v>39948</v>
      </c>
      <c r="P153" s="451">
        <f t="shared" si="5"/>
        <v>0</v>
      </c>
      <c r="Q153" s="457" t="s">
        <v>2410</v>
      </c>
      <c r="R153" s="143"/>
    </row>
    <row r="154" spans="1:18" ht="14.25" x14ac:dyDescent="0.2">
      <c r="A154" s="891"/>
      <c r="B154" s="891" t="s">
        <v>467</v>
      </c>
      <c r="C154" s="446"/>
      <c r="D154" s="446"/>
      <c r="E154" s="432" t="s">
        <v>2472</v>
      </c>
      <c r="F154" s="452" t="s">
        <v>1830</v>
      </c>
      <c r="G154" s="452" t="s">
        <v>1715</v>
      </c>
      <c r="H154" s="456">
        <v>1</v>
      </c>
      <c r="I154" s="456"/>
      <c r="J154" s="448">
        <v>3329</v>
      </c>
      <c r="K154" s="448"/>
      <c r="L154" s="449">
        <v>43101</v>
      </c>
      <c r="M154" s="450">
        <v>43465</v>
      </c>
      <c r="N154" s="458">
        <v>12</v>
      </c>
      <c r="O154" s="457">
        <f t="shared" si="4"/>
        <v>39948</v>
      </c>
      <c r="P154" s="451">
        <f t="shared" si="5"/>
        <v>0</v>
      </c>
      <c r="Q154" s="457" t="s">
        <v>2410</v>
      </c>
      <c r="R154" s="143"/>
    </row>
    <row r="155" spans="1:18" ht="15" x14ac:dyDescent="0.2">
      <c r="A155" s="891"/>
      <c r="B155" s="891" t="s">
        <v>467</v>
      </c>
      <c r="C155" s="446"/>
      <c r="D155" s="446"/>
      <c r="E155" s="431" t="s">
        <v>1798</v>
      </c>
      <c r="F155" s="452" t="s">
        <v>1714</v>
      </c>
      <c r="G155" s="452" t="s">
        <v>1715</v>
      </c>
      <c r="H155" s="456">
        <v>1</v>
      </c>
      <c r="I155" s="456"/>
      <c r="J155" s="448">
        <v>6767</v>
      </c>
      <c r="K155" s="448"/>
      <c r="L155" s="449">
        <v>43101</v>
      </c>
      <c r="M155" s="450">
        <v>43465</v>
      </c>
      <c r="N155" s="458">
        <v>12</v>
      </c>
      <c r="O155" s="457">
        <f t="shared" si="4"/>
        <v>81204</v>
      </c>
      <c r="P155" s="451">
        <f t="shared" si="5"/>
        <v>0</v>
      </c>
      <c r="Q155" s="457" t="s">
        <v>2410</v>
      </c>
      <c r="R155" s="143"/>
    </row>
    <row r="156" spans="1:18" ht="14.25" x14ac:dyDescent="0.2">
      <c r="A156" s="891"/>
      <c r="B156" s="891" t="s">
        <v>467</v>
      </c>
      <c r="C156" s="446"/>
      <c r="D156" s="446"/>
      <c r="E156" s="432" t="s">
        <v>1831</v>
      </c>
      <c r="F156" s="452" t="s">
        <v>1795</v>
      </c>
      <c r="G156" s="452" t="s">
        <v>1715</v>
      </c>
      <c r="H156" s="456">
        <v>1</v>
      </c>
      <c r="I156" s="456"/>
      <c r="J156" s="448">
        <v>3925</v>
      </c>
      <c r="K156" s="448"/>
      <c r="L156" s="449">
        <v>43101</v>
      </c>
      <c r="M156" s="450">
        <v>43465</v>
      </c>
      <c r="N156" s="458">
        <v>12</v>
      </c>
      <c r="O156" s="457">
        <f t="shared" si="4"/>
        <v>47100</v>
      </c>
      <c r="P156" s="451">
        <f t="shared" si="5"/>
        <v>0</v>
      </c>
      <c r="Q156" s="457" t="s">
        <v>2410</v>
      </c>
      <c r="R156" s="143"/>
    </row>
    <row r="157" spans="1:18" ht="30" x14ac:dyDescent="0.2">
      <c r="A157" s="891"/>
      <c r="B157" s="891" t="s">
        <v>692</v>
      </c>
      <c r="C157" s="446"/>
      <c r="D157" s="446"/>
      <c r="E157" s="431" t="s">
        <v>1832</v>
      </c>
      <c r="F157" s="452" t="s">
        <v>1714</v>
      </c>
      <c r="G157" s="452" t="s">
        <v>1715</v>
      </c>
      <c r="H157" s="456">
        <v>1</v>
      </c>
      <c r="I157" s="456"/>
      <c r="J157" s="448">
        <v>11303</v>
      </c>
      <c r="K157" s="448"/>
      <c r="L157" s="449">
        <v>43101</v>
      </c>
      <c r="M157" s="450">
        <v>43465</v>
      </c>
      <c r="N157" s="458">
        <v>12</v>
      </c>
      <c r="O157" s="457">
        <f t="shared" si="4"/>
        <v>135636</v>
      </c>
      <c r="P157" s="451">
        <f t="shared" si="5"/>
        <v>0</v>
      </c>
      <c r="Q157" s="457" t="s">
        <v>2410</v>
      </c>
      <c r="R157" s="143"/>
    </row>
    <row r="158" spans="1:18" ht="15" x14ac:dyDescent="0.2">
      <c r="A158" s="891"/>
      <c r="B158" s="891" t="s">
        <v>692</v>
      </c>
      <c r="C158" s="446"/>
      <c r="D158" s="446"/>
      <c r="E158" s="431" t="s">
        <v>1800</v>
      </c>
      <c r="F158" s="452" t="s">
        <v>1723</v>
      </c>
      <c r="G158" s="452" t="s">
        <v>1715</v>
      </c>
      <c r="H158" s="456">
        <v>1</v>
      </c>
      <c r="I158" s="456"/>
      <c r="J158" s="448">
        <v>11303</v>
      </c>
      <c r="K158" s="448"/>
      <c r="L158" s="449">
        <v>43101</v>
      </c>
      <c r="M158" s="450">
        <v>43465</v>
      </c>
      <c r="N158" s="458">
        <v>12</v>
      </c>
      <c r="O158" s="457">
        <f t="shared" si="4"/>
        <v>135636</v>
      </c>
      <c r="P158" s="451">
        <f t="shared" si="5"/>
        <v>0</v>
      </c>
      <c r="Q158" s="457" t="s">
        <v>2410</v>
      </c>
      <c r="R158" s="143"/>
    </row>
    <row r="159" spans="1:18" ht="12" customHeight="1" x14ac:dyDescent="0.2">
      <c r="A159" s="891"/>
      <c r="B159" s="891" t="s">
        <v>692</v>
      </c>
      <c r="C159" s="446"/>
      <c r="D159" s="446"/>
      <c r="E159" s="432" t="s">
        <v>1833</v>
      </c>
      <c r="F159" s="452" t="s">
        <v>1723</v>
      </c>
      <c r="G159" s="452" t="s">
        <v>1715</v>
      </c>
      <c r="H159" s="456">
        <v>1</v>
      </c>
      <c r="I159" s="456"/>
      <c r="J159" s="448">
        <v>7174</v>
      </c>
      <c r="K159" s="448"/>
      <c r="L159" s="449">
        <v>43101</v>
      </c>
      <c r="M159" s="450">
        <v>43465</v>
      </c>
      <c r="N159" s="458">
        <v>12</v>
      </c>
      <c r="O159" s="457">
        <f t="shared" si="4"/>
        <v>86088</v>
      </c>
      <c r="P159" s="451">
        <f t="shared" si="5"/>
        <v>0</v>
      </c>
      <c r="Q159" s="457" t="s">
        <v>2410</v>
      </c>
      <c r="R159" s="143"/>
    </row>
    <row r="160" spans="1:18" ht="14.25" x14ac:dyDescent="0.2">
      <c r="A160" s="891"/>
      <c r="B160" s="891" t="s">
        <v>692</v>
      </c>
      <c r="C160" s="446"/>
      <c r="D160" s="446"/>
      <c r="E160" s="432" t="s">
        <v>1834</v>
      </c>
      <c r="F160" s="452" t="s">
        <v>1723</v>
      </c>
      <c r="G160" s="452" t="s">
        <v>1715</v>
      </c>
      <c r="H160" s="456">
        <v>1</v>
      </c>
      <c r="I160" s="456"/>
      <c r="J160" s="448">
        <v>3925</v>
      </c>
      <c r="K160" s="448"/>
      <c r="L160" s="449">
        <v>43101</v>
      </c>
      <c r="M160" s="450">
        <v>43465</v>
      </c>
      <c r="N160" s="458">
        <v>12</v>
      </c>
      <c r="O160" s="457">
        <f t="shared" si="4"/>
        <v>47100</v>
      </c>
      <c r="P160" s="451">
        <f t="shared" si="5"/>
        <v>0</v>
      </c>
      <c r="Q160" s="457" t="s">
        <v>2410</v>
      </c>
      <c r="R160" s="143"/>
    </row>
    <row r="161" spans="1:18" ht="30" x14ac:dyDescent="0.2">
      <c r="A161" s="891"/>
      <c r="B161" s="891" t="s">
        <v>692</v>
      </c>
      <c r="C161" s="446"/>
      <c r="D161" s="446"/>
      <c r="E161" s="431" t="s">
        <v>2473</v>
      </c>
      <c r="F161" s="452" t="s">
        <v>1714</v>
      </c>
      <c r="G161" s="452" t="s">
        <v>1715</v>
      </c>
      <c r="H161" s="456">
        <v>1</v>
      </c>
      <c r="I161" s="456"/>
      <c r="J161" s="448">
        <v>6767</v>
      </c>
      <c r="K161" s="448"/>
      <c r="L161" s="449">
        <v>43101</v>
      </c>
      <c r="M161" s="450">
        <v>43465</v>
      </c>
      <c r="N161" s="458">
        <v>12</v>
      </c>
      <c r="O161" s="457">
        <f t="shared" si="4"/>
        <v>81204</v>
      </c>
      <c r="P161" s="451">
        <f t="shared" si="5"/>
        <v>0</v>
      </c>
      <c r="Q161" s="457" t="s">
        <v>2410</v>
      </c>
      <c r="R161" s="143"/>
    </row>
    <row r="162" spans="1:18" ht="15" x14ac:dyDescent="0.2">
      <c r="A162" s="891"/>
      <c r="B162" s="891" t="s">
        <v>692</v>
      </c>
      <c r="C162" s="446"/>
      <c r="D162" s="446"/>
      <c r="E162" s="431" t="s">
        <v>1835</v>
      </c>
      <c r="F162" s="452" t="s">
        <v>1714</v>
      </c>
      <c r="G162" s="452" t="s">
        <v>1715</v>
      </c>
      <c r="H162" s="456">
        <v>1</v>
      </c>
      <c r="I162" s="456"/>
      <c r="J162" s="448">
        <v>6767</v>
      </c>
      <c r="K162" s="448"/>
      <c r="L162" s="449">
        <v>43101</v>
      </c>
      <c r="M162" s="450">
        <v>43465</v>
      </c>
      <c r="N162" s="458">
        <v>12</v>
      </c>
      <c r="O162" s="457">
        <f t="shared" si="4"/>
        <v>81204</v>
      </c>
      <c r="P162" s="451">
        <f t="shared" si="5"/>
        <v>0</v>
      </c>
      <c r="Q162" s="457" t="s">
        <v>2410</v>
      </c>
      <c r="R162" s="143"/>
    </row>
    <row r="163" spans="1:18" ht="30" x14ac:dyDescent="0.2">
      <c r="A163" s="891"/>
      <c r="B163" s="891" t="s">
        <v>692</v>
      </c>
      <c r="C163" s="446"/>
      <c r="D163" s="446"/>
      <c r="E163" s="431" t="s">
        <v>2474</v>
      </c>
      <c r="F163" s="452" t="s">
        <v>1714</v>
      </c>
      <c r="G163" s="452" t="s">
        <v>1715</v>
      </c>
      <c r="H163" s="456">
        <v>1</v>
      </c>
      <c r="I163" s="456"/>
      <c r="J163" s="448">
        <v>6767</v>
      </c>
      <c r="K163" s="448"/>
      <c r="L163" s="449">
        <v>43101</v>
      </c>
      <c r="M163" s="450">
        <v>43465</v>
      </c>
      <c r="N163" s="458">
        <v>12</v>
      </c>
      <c r="O163" s="457">
        <f t="shared" si="4"/>
        <v>81204</v>
      </c>
      <c r="P163" s="451">
        <f t="shared" si="5"/>
        <v>0</v>
      </c>
      <c r="Q163" s="457" t="s">
        <v>2410</v>
      </c>
      <c r="R163" s="143"/>
    </row>
    <row r="164" spans="1:18" ht="28.5" x14ac:dyDescent="0.2">
      <c r="A164" s="891"/>
      <c r="B164" s="891" t="s">
        <v>467</v>
      </c>
      <c r="C164" s="446"/>
      <c r="D164" s="446"/>
      <c r="E164" s="432" t="s">
        <v>1828</v>
      </c>
      <c r="F164" s="452" t="s">
        <v>1714</v>
      </c>
      <c r="G164" s="452" t="s">
        <v>1715</v>
      </c>
      <c r="H164" s="456">
        <v>1</v>
      </c>
      <c r="I164" s="456"/>
      <c r="J164" s="448">
        <v>6767</v>
      </c>
      <c r="K164" s="448"/>
      <c r="L164" s="449">
        <v>43101</v>
      </c>
      <c r="M164" s="450">
        <v>43465</v>
      </c>
      <c r="N164" s="458">
        <v>12</v>
      </c>
      <c r="O164" s="457">
        <f t="shared" si="4"/>
        <v>81204</v>
      </c>
      <c r="P164" s="451">
        <f t="shared" si="5"/>
        <v>0</v>
      </c>
      <c r="Q164" s="457" t="s">
        <v>2410</v>
      </c>
      <c r="R164" s="143"/>
    </row>
    <row r="165" spans="1:18" ht="14.25" x14ac:dyDescent="0.2">
      <c r="A165" s="891"/>
      <c r="B165" s="891" t="s">
        <v>467</v>
      </c>
      <c r="C165" s="446"/>
      <c r="D165" s="446"/>
      <c r="E165" s="432" t="s">
        <v>1837</v>
      </c>
      <c r="F165" s="452" t="s">
        <v>1714</v>
      </c>
      <c r="G165" s="452" t="s">
        <v>1715</v>
      </c>
      <c r="H165" s="456">
        <v>1</v>
      </c>
      <c r="I165" s="456"/>
      <c r="J165" s="448">
        <v>6767</v>
      </c>
      <c r="K165" s="448"/>
      <c r="L165" s="449">
        <v>43101</v>
      </c>
      <c r="M165" s="450">
        <v>43465</v>
      </c>
      <c r="N165" s="458">
        <v>12</v>
      </c>
      <c r="O165" s="457">
        <f t="shared" si="4"/>
        <v>81204</v>
      </c>
      <c r="P165" s="451">
        <f t="shared" si="5"/>
        <v>0</v>
      </c>
      <c r="Q165" s="457" t="s">
        <v>2410</v>
      </c>
      <c r="R165" s="143"/>
    </row>
    <row r="166" spans="1:18" ht="15" x14ac:dyDescent="0.2">
      <c r="A166" s="891"/>
      <c r="B166" s="891" t="s">
        <v>467</v>
      </c>
      <c r="C166" s="446"/>
      <c r="D166" s="446"/>
      <c r="E166" s="431" t="s">
        <v>1838</v>
      </c>
      <c r="F166" s="452" t="s">
        <v>1714</v>
      </c>
      <c r="G166" s="452" t="s">
        <v>1715</v>
      </c>
      <c r="H166" s="456">
        <v>1</v>
      </c>
      <c r="I166" s="456"/>
      <c r="J166" s="448">
        <v>9001</v>
      </c>
      <c r="K166" s="448"/>
      <c r="L166" s="449">
        <v>43101</v>
      </c>
      <c r="M166" s="450">
        <v>43465</v>
      </c>
      <c r="N166" s="458">
        <v>12</v>
      </c>
      <c r="O166" s="457">
        <f t="shared" si="4"/>
        <v>108012</v>
      </c>
      <c r="P166" s="451">
        <f t="shared" si="5"/>
        <v>0</v>
      </c>
      <c r="Q166" s="457" t="s">
        <v>2410</v>
      </c>
      <c r="R166" s="143"/>
    </row>
    <row r="167" spans="1:18" ht="14.25" x14ac:dyDescent="0.2">
      <c r="A167" s="891"/>
      <c r="B167" s="891" t="s">
        <v>467</v>
      </c>
      <c r="C167" s="446"/>
      <c r="D167" s="446"/>
      <c r="E167" s="432" t="s">
        <v>2475</v>
      </c>
      <c r="F167" s="452" t="s">
        <v>1714</v>
      </c>
      <c r="G167" s="452" t="s">
        <v>1715</v>
      </c>
      <c r="H167" s="456">
        <v>1</v>
      </c>
      <c r="I167" s="456"/>
      <c r="J167" s="448">
        <v>6767</v>
      </c>
      <c r="K167" s="448"/>
      <c r="L167" s="449">
        <v>43101</v>
      </c>
      <c r="M167" s="450">
        <v>43465</v>
      </c>
      <c r="N167" s="458">
        <v>12</v>
      </c>
      <c r="O167" s="457">
        <f t="shared" si="4"/>
        <v>81204</v>
      </c>
      <c r="P167" s="451">
        <f t="shared" si="5"/>
        <v>0</v>
      </c>
      <c r="Q167" s="457" t="s">
        <v>2410</v>
      </c>
      <c r="R167" s="143"/>
    </row>
    <row r="168" spans="1:18" ht="15" x14ac:dyDescent="0.2">
      <c r="A168" s="891"/>
      <c r="B168" s="891" t="s">
        <v>467</v>
      </c>
      <c r="C168" s="446"/>
      <c r="D168" s="446"/>
      <c r="E168" s="431" t="s">
        <v>2453</v>
      </c>
      <c r="F168" s="452" t="s">
        <v>1714</v>
      </c>
      <c r="G168" s="452" t="s">
        <v>1715</v>
      </c>
      <c r="H168" s="456">
        <v>1</v>
      </c>
      <c r="I168" s="456"/>
      <c r="J168" s="448">
        <v>9001</v>
      </c>
      <c r="K168" s="448"/>
      <c r="L168" s="449">
        <v>43101</v>
      </c>
      <c r="M168" s="450">
        <v>43465</v>
      </c>
      <c r="N168" s="458">
        <v>12</v>
      </c>
      <c r="O168" s="457">
        <f t="shared" si="4"/>
        <v>108012</v>
      </c>
      <c r="P168" s="451">
        <f t="shared" si="5"/>
        <v>0</v>
      </c>
      <c r="Q168" s="457" t="s">
        <v>2410</v>
      </c>
      <c r="R168" s="143"/>
    </row>
    <row r="169" spans="1:18" ht="15" x14ac:dyDescent="0.2">
      <c r="A169" s="891"/>
      <c r="B169" s="891" t="s">
        <v>467</v>
      </c>
      <c r="C169" s="446"/>
      <c r="D169" s="446"/>
      <c r="E169" s="431" t="s">
        <v>2454</v>
      </c>
      <c r="F169" s="452" t="s">
        <v>1714</v>
      </c>
      <c r="G169" s="452" t="s">
        <v>1715</v>
      </c>
      <c r="H169" s="456">
        <v>1</v>
      </c>
      <c r="I169" s="456"/>
      <c r="J169" s="448">
        <v>6767</v>
      </c>
      <c r="K169" s="448"/>
      <c r="L169" s="449">
        <v>43101</v>
      </c>
      <c r="M169" s="450">
        <v>43465</v>
      </c>
      <c r="N169" s="458">
        <v>12</v>
      </c>
      <c r="O169" s="457">
        <f t="shared" si="4"/>
        <v>81204</v>
      </c>
      <c r="P169" s="451">
        <f t="shared" si="5"/>
        <v>0</v>
      </c>
      <c r="Q169" s="457" t="s">
        <v>2410</v>
      </c>
      <c r="R169" s="143"/>
    </row>
    <row r="170" spans="1:18" ht="15" x14ac:dyDescent="0.2">
      <c r="A170" s="891"/>
      <c r="B170" s="891" t="s">
        <v>467</v>
      </c>
      <c r="C170" s="446"/>
      <c r="D170" s="446"/>
      <c r="E170" s="431" t="s">
        <v>1840</v>
      </c>
      <c r="F170" s="452" t="s">
        <v>1714</v>
      </c>
      <c r="G170" s="452" t="s">
        <v>1715</v>
      </c>
      <c r="H170" s="456">
        <v>1</v>
      </c>
      <c r="I170" s="456"/>
      <c r="J170" s="448">
        <v>9001</v>
      </c>
      <c r="K170" s="448"/>
      <c r="L170" s="449">
        <v>43101</v>
      </c>
      <c r="M170" s="450">
        <v>43465</v>
      </c>
      <c r="N170" s="458">
        <v>12</v>
      </c>
      <c r="O170" s="457">
        <f t="shared" si="4"/>
        <v>108012</v>
      </c>
      <c r="P170" s="451">
        <f t="shared" si="5"/>
        <v>0</v>
      </c>
      <c r="Q170" s="457" t="s">
        <v>2410</v>
      </c>
      <c r="R170" s="143"/>
    </row>
    <row r="171" spans="1:18" ht="14.25" x14ac:dyDescent="0.2">
      <c r="A171" s="891"/>
      <c r="B171" s="891" t="s">
        <v>692</v>
      </c>
      <c r="C171" s="446"/>
      <c r="D171" s="446"/>
      <c r="E171" s="432" t="s">
        <v>2476</v>
      </c>
      <c r="F171" s="452" t="s">
        <v>1714</v>
      </c>
      <c r="G171" s="452" t="s">
        <v>1715</v>
      </c>
      <c r="H171" s="456">
        <v>1</v>
      </c>
      <c r="I171" s="456"/>
      <c r="J171" s="448">
        <v>6767</v>
      </c>
      <c r="K171" s="448"/>
      <c r="L171" s="449">
        <v>43101</v>
      </c>
      <c r="M171" s="450">
        <v>43465</v>
      </c>
      <c r="N171" s="458">
        <v>12</v>
      </c>
      <c r="O171" s="457">
        <f t="shared" si="4"/>
        <v>81204</v>
      </c>
      <c r="P171" s="451">
        <f t="shared" si="5"/>
        <v>0</v>
      </c>
      <c r="Q171" s="457" t="s">
        <v>2410</v>
      </c>
      <c r="R171" s="143"/>
    </row>
    <row r="172" spans="1:18" ht="14.25" x14ac:dyDescent="0.2">
      <c r="A172" s="891"/>
      <c r="B172" s="891" t="s">
        <v>692</v>
      </c>
      <c r="C172" s="446"/>
      <c r="D172" s="446"/>
      <c r="E172" s="432" t="s">
        <v>2477</v>
      </c>
      <c r="F172" s="452" t="s">
        <v>1714</v>
      </c>
      <c r="G172" s="452" t="s">
        <v>1715</v>
      </c>
      <c r="H172" s="456">
        <v>1</v>
      </c>
      <c r="I172" s="456"/>
      <c r="J172" s="448">
        <v>6767</v>
      </c>
      <c r="K172" s="448"/>
      <c r="L172" s="449">
        <v>43101</v>
      </c>
      <c r="M172" s="450">
        <v>43465</v>
      </c>
      <c r="N172" s="458">
        <v>12</v>
      </c>
      <c r="O172" s="457">
        <f t="shared" si="4"/>
        <v>81204</v>
      </c>
      <c r="P172" s="451">
        <f t="shared" si="5"/>
        <v>0</v>
      </c>
      <c r="Q172" s="457" t="s">
        <v>2410</v>
      </c>
      <c r="R172" s="143"/>
    </row>
    <row r="173" spans="1:18" ht="14.25" x14ac:dyDescent="0.2">
      <c r="A173" s="891"/>
      <c r="B173" s="891" t="s">
        <v>692</v>
      </c>
      <c r="C173" s="446"/>
      <c r="D173" s="446"/>
      <c r="E173" s="432" t="s">
        <v>2478</v>
      </c>
      <c r="F173" s="452" t="s">
        <v>1714</v>
      </c>
      <c r="G173" s="452" t="s">
        <v>1715</v>
      </c>
      <c r="H173" s="456">
        <v>1</v>
      </c>
      <c r="I173" s="456"/>
      <c r="J173" s="448">
        <v>6767</v>
      </c>
      <c r="K173" s="448"/>
      <c r="L173" s="449">
        <v>43101</v>
      </c>
      <c r="M173" s="450">
        <v>43465</v>
      </c>
      <c r="N173" s="458">
        <v>12</v>
      </c>
      <c r="O173" s="457">
        <f t="shared" si="4"/>
        <v>81204</v>
      </c>
      <c r="P173" s="451">
        <f t="shared" si="5"/>
        <v>0</v>
      </c>
      <c r="Q173" s="457" t="s">
        <v>2410</v>
      </c>
      <c r="R173" s="143"/>
    </row>
    <row r="174" spans="1:18" ht="14.25" x14ac:dyDescent="0.2">
      <c r="A174" s="891"/>
      <c r="B174" s="891" t="s">
        <v>692</v>
      </c>
      <c r="C174" s="446"/>
      <c r="D174" s="446"/>
      <c r="E174" s="432" t="s">
        <v>2478</v>
      </c>
      <c r="F174" s="452" t="s">
        <v>1714</v>
      </c>
      <c r="G174" s="452" t="s">
        <v>1715</v>
      </c>
      <c r="H174" s="456">
        <v>1</v>
      </c>
      <c r="I174" s="456"/>
      <c r="J174" s="448">
        <v>6090</v>
      </c>
      <c r="K174" s="448"/>
      <c r="L174" s="449">
        <v>43101</v>
      </c>
      <c r="M174" s="450">
        <v>43465</v>
      </c>
      <c r="N174" s="458">
        <v>12</v>
      </c>
      <c r="O174" s="457">
        <f t="shared" si="4"/>
        <v>73080</v>
      </c>
      <c r="P174" s="451">
        <f t="shared" si="5"/>
        <v>0</v>
      </c>
      <c r="Q174" s="457" t="s">
        <v>2410</v>
      </c>
      <c r="R174" s="143"/>
    </row>
    <row r="175" spans="1:18" ht="14.25" x14ac:dyDescent="0.2">
      <c r="A175" s="891"/>
      <c r="B175" s="891" t="s">
        <v>692</v>
      </c>
      <c r="C175" s="446"/>
      <c r="D175" s="446"/>
      <c r="E175" s="432" t="s">
        <v>2479</v>
      </c>
      <c r="F175" s="452" t="s">
        <v>1714</v>
      </c>
      <c r="G175" s="452" t="s">
        <v>1715</v>
      </c>
      <c r="H175" s="456">
        <v>1</v>
      </c>
      <c r="I175" s="456"/>
      <c r="J175" s="448">
        <v>11912</v>
      </c>
      <c r="K175" s="448"/>
      <c r="L175" s="449">
        <v>43101</v>
      </c>
      <c r="M175" s="450">
        <v>43465</v>
      </c>
      <c r="N175" s="458">
        <v>12</v>
      </c>
      <c r="O175" s="457">
        <f t="shared" si="4"/>
        <v>142944</v>
      </c>
      <c r="P175" s="451">
        <f t="shared" si="5"/>
        <v>0</v>
      </c>
      <c r="Q175" s="457" t="s">
        <v>2410</v>
      </c>
      <c r="R175" s="143"/>
    </row>
    <row r="176" spans="1:18" ht="14.25" x14ac:dyDescent="0.2">
      <c r="A176" s="891"/>
      <c r="B176" s="891" t="s">
        <v>467</v>
      </c>
      <c r="C176" s="446"/>
      <c r="D176" s="446"/>
      <c r="E176" s="432" t="s">
        <v>1792</v>
      </c>
      <c r="F176" s="452" t="s">
        <v>1717</v>
      </c>
      <c r="G176" s="452" t="s">
        <v>1715</v>
      </c>
      <c r="H176" s="456">
        <v>1</v>
      </c>
      <c r="I176" s="456"/>
      <c r="J176" s="448">
        <v>3925</v>
      </c>
      <c r="K176" s="448"/>
      <c r="L176" s="449">
        <v>43101</v>
      </c>
      <c r="M176" s="450">
        <v>43465</v>
      </c>
      <c r="N176" s="458">
        <v>12</v>
      </c>
      <c r="O176" s="457">
        <f t="shared" si="4"/>
        <v>47100</v>
      </c>
      <c r="P176" s="451">
        <f t="shared" si="5"/>
        <v>0</v>
      </c>
      <c r="Q176" s="457" t="s">
        <v>2410</v>
      </c>
      <c r="R176" s="143"/>
    </row>
    <row r="177" spans="1:18" ht="14.25" x14ac:dyDescent="0.2">
      <c r="A177" s="891"/>
      <c r="B177" s="891" t="s">
        <v>467</v>
      </c>
      <c r="C177" s="446"/>
      <c r="D177" s="446"/>
      <c r="E177" s="432" t="s">
        <v>1830</v>
      </c>
      <c r="F177" s="452" t="s">
        <v>1830</v>
      </c>
      <c r="G177" s="452" t="s">
        <v>1715</v>
      </c>
      <c r="H177" s="456">
        <v>1</v>
      </c>
      <c r="I177" s="456"/>
      <c r="J177" s="448">
        <v>2137</v>
      </c>
      <c r="K177" s="448"/>
      <c r="L177" s="449">
        <v>43101</v>
      </c>
      <c r="M177" s="450">
        <v>43465</v>
      </c>
      <c r="N177" s="458">
        <v>12</v>
      </c>
      <c r="O177" s="457">
        <f t="shared" si="4"/>
        <v>25644</v>
      </c>
      <c r="P177" s="451">
        <f t="shared" si="5"/>
        <v>0</v>
      </c>
      <c r="Q177" s="457" t="s">
        <v>2410</v>
      </c>
      <c r="R177" s="143"/>
    </row>
    <row r="178" spans="1:18" ht="30" x14ac:dyDescent="0.2">
      <c r="A178" s="891"/>
      <c r="B178" s="891" t="s">
        <v>467</v>
      </c>
      <c r="C178" s="446"/>
      <c r="D178" s="446"/>
      <c r="E178" s="431" t="s">
        <v>1799</v>
      </c>
      <c r="F178" s="452" t="s">
        <v>1714</v>
      </c>
      <c r="G178" s="452" t="s">
        <v>1715</v>
      </c>
      <c r="H178" s="456">
        <v>1</v>
      </c>
      <c r="I178" s="456"/>
      <c r="J178" s="448">
        <v>9001</v>
      </c>
      <c r="K178" s="448"/>
      <c r="L178" s="449">
        <v>43101</v>
      </c>
      <c r="M178" s="450">
        <v>43465</v>
      </c>
      <c r="N178" s="458">
        <v>12</v>
      </c>
      <c r="O178" s="457">
        <f t="shared" si="4"/>
        <v>108012</v>
      </c>
      <c r="P178" s="451">
        <f t="shared" si="5"/>
        <v>0</v>
      </c>
      <c r="Q178" s="457" t="s">
        <v>2410</v>
      </c>
      <c r="R178" s="143"/>
    </row>
    <row r="179" spans="1:18" ht="15" x14ac:dyDescent="0.2">
      <c r="A179" s="891"/>
      <c r="B179" s="891" t="s">
        <v>467</v>
      </c>
      <c r="C179" s="446"/>
      <c r="D179" s="446"/>
      <c r="E179" s="431" t="s">
        <v>1800</v>
      </c>
      <c r="F179" s="452" t="s">
        <v>1714</v>
      </c>
      <c r="G179" s="452" t="s">
        <v>1715</v>
      </c>
      <c r="H179" s="456">
        <v>1</v>
      </c>
      <c r="I179" s="456"/>
      <c r="J179" s="448">
        <v>9001</v>
      </c>
      <c r="K179" s="448"/>
      <c r="L179" s="449">
        <v>43101</v>
      </c>
      <c r="M179" s="450">
        <v>43465</v>
      </c>
      <c r="N179" s="458">
        <v>12</v>
      </c>
      <c r="O179" s="457">
        <f t="shared" si="4"/>
        <v>108012</v>
      </c>
      <c r="P179" s="451">
        <f t="shared" si="5"/>
        <v>0</v>
      </c>
      <c r="Q179" s="457" t="s">
        <v>2410</v>
      </c>
      <c r="R179" s="143"/>
    </row>
    <row r="180" spans="1:18" ht="14.25" x14ac:dyDescent="0.2">
      <c r="A180" s="891"/>
      <c r="B180" s="891" t="s">
        <v>467</v>
      </c>
      <c r="C180" s="446"/>
      <c r="D180" s="446"/>
      <c r="E180" s="432" t="s">
        <v>2480</v>
      </c>
      <c r="F180" s="452" t="s">
        <v>1723</v>
      </c>
      <c r="G180" s="452" t="s">
        <v>1715</v>
      </c>
      <c r="H180" s="456">
        <v>1</v>
      </c>
      <c r="I180" s="456"/>
      <c r="J180" s="448">
        <v>3925</v>
      </c>
      <c r="K180" s="448"/>
      <c r="L180" s="449">
        <v>43101</v>
      </c>
      <c r="M180" s="450">
        <v>43465</v>
      </c>
      <c r="N180" s="458">
        <v>12</v>
      </c>
      <c r="O180" s="457">
        <f t="shared" si="4"/>
        <v>47100</v>
      </c>
      <c r="P180" s="451">
        <f t="shared" si="5"/>
        <v>0</v>
      </c>
      <c r="Q180" s="457" t="s">
        <v>2410</v>
      </c>
      <c r="R180" s="143"/>
    </row>
    <row r="181" spans="1:18" ht="15" x14ac:dyDescent="0.2">
      <c r="A181" s="891"/>
      <c r="B181" s="891" t="s">
        <v>467</v>
      </c>
      <c r="C181" s="446"/>
      <c r="D181" s="446"/>
      <c r="E181" s="431" t="s">
        <v>1802</v>
      </c>
      <c r="F181" s="452" t="s">
        <v>1714</v>
      </c>
      <c r="G181" s="452" t="s">
        <v>1715</v>
      </c>
      <c r="H181" s="456">
        <v>1</v>
      </c>
      <c r="I181" s="456"/>
      <c r="J181" s="448">
        <v>6767</v>
      </c>
      <c r="K181" s="448"/>
      <c r="L181" s="449">
        <v>43101</v>
      </c>
      <c r="M181" s="450">
        <v>43465</v>
      </c>
      <c r="N181" s="458">
        <v>12</v>
      </c>
      <c r="O181" s="457">
        <f t="shared" si="4"/>
        <v>81204</v>
      </c>
      <c r="P181" s="451">
        <f t="shared" si="5"/>
        <v>0</v>
      </c>
      <c r="Q181" s="457" t="s">
        <v>2410</v>
      </c>
      <c r="R181" s="143"/>
    </row>
    <row r="182" spans="1:18" ht="15" x14ac:dyDescent="0.2">
      <c r="A182" s="891"/>
      <c r="B182" s="891" t="s">
        <v>467</v>
      </c>
      <c r="C182" s="446"/>
      <c r="D182" s="446"/>
      <c r="E182" s="431" t="s">
        <v>1846</v>
      </c>
      <c r="F182" s="452" t="s">
        <v>1714</v>
      </c>
      <c r="G182" s="452" t="s">
        <v>1715</v>
      </c>
      <c r="H182" s="456">
        <v>1</v>
      </c>
      <c r="I182" s="456"/>
      <c r="J182" s="448">
        <v>9001</v>
      </c>
      <c r="K182" s="448"/>
      <c r="L182" s="449">
        <v>43101</v>
      </c>
      <c r="M182" s="450">
        <v>43465</v>
      </c>
      <c r="N182" s="458">
        <v>12</v>
      </c>
      <c r="O182" s="457">
        <f t="shared" si="4"/>
        <v>108012</v>
      </c>
      <c r="P182" s="451">
        <f t="shared" si="5"/>
        <v>0</v>
      </c>
      <c r="Q182" s="457" t="s">
        <v>2410</v>
      </c>
      <c r="R182" s="143"/>
    </row>
    <row r="183" spans="1:18" ht="14.25" x14ac:dyDescent="0.2">
      <c r="A183" s="891"/>
      <c r="B183" s="891" t="s">
        <v>467</v>
      </c>
      <c r="C183" s="446"/>
      <c r="D183" s="446"/>
      <c r="E183" s="432" t="s">
        <v>1847</v>
      </c>
      <c r="F183" s="452" t="s">
        <v>1714</v>
      </c>
      <c r="G183" s="452" t="s">
        <v>1715</v>
      </c>
      <c r="H183" s="456">
        <v>1</v>
      </c>
      <c r="I183" s="456"/>
      <c r="J183" s="448">
        <v>6767</v>
      </c>
      <c r="K183" s="448"/>
      <c r="L183" s="449">
        <v>43101</v>
      </c>
      <c r="M183" s="450">
        <v>43465</v>
      </c>
      <c r="N183" s="458">
        <v>12</v>
      </c>
      <c r="O183" s="457">
        <f t="shared" si="4"/>
        <v>81204</v>
      </c>
      <c r="P183" s="451">
        <f t="shared" si="5"/>
        <v>0</v>
      </c>
      <c r="Q183" s="457" t="s">
        <v>2410</v>
      </c>
      <c r="R183" s="143"/>
    </row>
    <row r="184" spans="1:18" ht="15" x14ac:dyDescent="0.2">
      <c r="A184" s="891"/>
      <c r="B184" s="891" t="s">
        <v>467</v>
      </c>
      <c r="C184" s="446"/>
      <c r="D184" s="446"/>
      <c r="E184" s="431" t="s">
        <v>2481</v>
      </c>
      <c r="F184" s="452" t="s">
        <v>1714</v>
      </c>
      <c r="G184" s="452" t="s">
        <v>1715</v>
      </c>
      <c r="H184" s="456">
        <v>1</v>
      </c>
      <c r="I184" s="456"/>
      <c r="J184" s="448">
        <v>7174</v>
      </c>
      <c r="K184" s="448"/>
      <c r="L184" s="449">
        <v>43101</v>
      </c>
      <c r="M184" s="450">
        <v>43465</v>
      </c>
      <c r="N184" s="458">
        <v>12</v>
      </c>
      <c r="O184" s="457">
        <f t="shared" si="4"/>
        <v>86088</v>
      </c>
      <c r="P184" s="451">
        <f t="shared" si="5"/>
        <v>0</v>
      </c>
      <c r="Q184" s="457" t="s">
        <v>2410</v>
      </c>
      <c r="R184" s="143"/>
    </row>
    <row r="185" spans="1:18" ht="14.25" x14ac:dyDescent="0.2">
      <c r="A185" s="891"/>
      <c r="B185" s="891" t="s">
        <v>467</v>
      </c>
      <c r="C185" s="446"/>
      <c r="D185" s="446"/>
      <c r="E185" s="432" t="s">
        <v>2482</v>
      </c>
      <c r="F185" s="452" t="s">
        <v>1714</v>
      </c>
      <c r="G185" s="452" t="s">
        <v>1715</v>
      </c>
      <c r="H185" s="456">
        <v>1</v>
      </c>
      <c r="I185" s="456"/>
      <c r="J185" s="448">
        <v>6767</v>
      </c>
      <c r="K185" s="448"/>
      <c r="L185" s="449">
        <v>43101</v>
      </c>
      <c r="M185" s="450">
        <v>43465</v>
      </c>
      <c r="N185" s="458">
        <v>12</v>
      </c>
      <c r="O185" s="457">
        <f t="shared" si="4"/>
        <v>81204</v>
      </c>
      <c r="P185" s="451">
        <f t="shared" si="5"/>
        <v>0</v>
      </c>
      <c r="Q185" s="457" t="s">
        <v>2410</v>
      </c>
      <c r="R185" s="143"/>
    </row>
    <row r="186" spans="1:18" ht="14.25" x14ac:dyDescent="0.2">
      <c r="A186" s="891"/>
      <c r="B186" s="891" t="s">
        <v>467</v>
      </c>
      <c r="C186" s="446"/>
      <c r="D186" s="446"/>
      <c r="E186" s="432" t="s">
        <v>2446</v>
      </c>
      <c r="F186" s="452" t="s">
        <v>1714</v>
      </c>
      <c r="G186" s="452" t="s">
        <v>1715</v>
      </c>
      <c r="H186" s="456">
        <v>1</v>
      </c>
      <c r="I186" s="456"/>
      <c r="J186" s="448">
        <v>6767</v>
      </c>
      <c r="K186" s="448"/>
      <c r="L186" s="449">
        <v>43101</v>
      </c>
      <c r="M186" s="450">
        <v>43465</v>
      </c>
      <c r="N186" s="458">
        <v>12</v>
      </c>
      <c r="O186" s="457">
        <f t="shared" si="4"/>
        <v>81204</v>
      </c>
      <c r="P186" s="451">
        <f t="shared" si="5"/>
        <v>0</v>
      </c>
      <c r="Q186" s="457" t="s">
        <v>2410</v>
      </c>
      <c r="R186" s="143"/>
    </row>
    <row r="187" spans="1:18" ht="14.25" x14ac:dyDescent="0.2">
      <c r="A187" s="891"/>
      <c r="B187" s="891" t="s">
        <v>467</v>
      </c>
      <c r="C187" s="446"/>
      <c r="D187" s="446"/>
      <c r="E187" s="432" t="s">
        <v>2446</v>
      </c>
      <c r="F187" s="452" t="s">
        <v>1714</v>
      </c>
      <c r="G187" s="452" t="s">
        <v>1715</v>
      </c>
      <c r="H187" s="456">
        <v>1</v>
      </c>
      <c r="I187" s="456"/>
      <c r="J187" s="448">
        <v>6767</v>
      </c>
      <c r="K187" s="448"/>
      <c r="L187" s="449">
        <v>43101</v>
      </c>
      <c r="M187" s="450">
        <v>43465</v>
      </c>
      <c r="N187" s="458">
        <v>12</v>
      </c>
      <c r="O187" s="457">
        <f t="shared" si="4"/>
        <v>81204</v>
      </c>
      <c r="P187" s="451">
        <f t="shared" si="5"/>
        <v>0</v>
      </c>
      <c r="Q187" s="457" t="s">
        <v>2410</v>
      </c>
      <c r="R187" s="143"/>
    </row>
    <row r="188" spans="1:18" ht="15" x14ac:dyDescent="0.2">
      <c r="A188" s="891"/>
      <c r="B188" s="891" t="s">
        <v>467</v>
      </c>
      <c r="C188" s="446"/>
      <c r="D188" s="446"/>
      <c r="E188" s="431" t="s">
        <v>2483</v>
      </c>
      <c r="F188" s="452" t="s">
        <v>1714</v>
      </c>
      <c r="G188" s="452" t="s">
        <v>1715</v>
      </c>
      <c r="H188" s="456">
        <v>1</v>
      </c>
      <c r="I188" s="456"/>
      <c r="J188" s="448">
        <v>11912</v>
      </c>
      <c r="K188" s="448"/>
      <c r="L188" s="449">
        <v>43101</v>
      </c>
      <c r="M188" s="450">
        <v>43465</v>
      </c>
      <c r="N188" s="458">
        <v>12</v>
      </c>
      <c r="O188" s="457">
        <f t="shared" si="4"/>
        <v>142944</v>
      </c>
      <c r="P188" s="451">
        <f t="shared" si="5"/>
        <v>0</v>
      </c>
      <c r="Q188" s="457" t="s">
        <v>2410</v>
      </c>
      <c r="R188" s="143"/>
    </row>
    <row r="189" spans="1:18" ht="14.25" x14ac:dyDescent="0.2">
      <c r="A189" s="891"/>
      <c r="B189" s="891" t="s">
        <v>467</v>
      </c>
      <c r="C189" s="446"/>
      <c r="D189" s="446"/>
      <c r="E189" s="432" t="s">
        <v>1792</v>
      </c>
      <c r="F189" s="452" t="s">
        <v>1717</v>
      </c>
      <c r="G189" s="452" t="s">
        <v>1715</v>
      </c>
      <c r="H189" s="456">
        <v>1</v>
      </c>
      <c r="I189" s="456"/>
      <c r="J189" s="448">
        <v>3329</v>
      </c>
      <c r="K189" s="448"/>
      <c r="L189" s="449">
        <v>43101</v>
      </c>
      <c r="M189" s="450">
        <v>43465</v>
      </c>
      <c r="N189" s="458">
        <v>12</v>
      </c>
      <c r="O189" s="457">
        <f t="shared" si="4"/>
        <v>39948</v>
      </c>
      <c r="P189" s="451">
        <f t="shared" si="5"/>
        <v>0</v>
      </c>
      <c r="Q189" s="457" t="s">
        <v>2410</v>
      </c>
      <c r="R189" s="143"/>
    </row>
    <row r="190" spans="1:18" ht="14.25" x14ac:dyDescent="0.2">
      <c r="A190" s="891"/>
      <c r="B190" s="891" t="s">
        <v>467</v>
      </c>
      <c r="C190" s="446"/>
      <c r="D190" s="446"/>
      <c r="E190" s="432" t="s">
        <v>1793</v>
      </c>
      <c r="F190" s="452" t="s">
        <v>1719</v>
      </c>
      <c r="G190" s="452" t="s">
        <v>1715</v>
      </c>
      <c r="H190" s="456">
        <v>1</v>
      </c>
      <c r="I190" s="456"/>
      <c r="J190" s="448">
        <v>2137</v>
      </c>
      <c r="K190" s="448"/>
      <c r="L190" s="449">
        <v>43101</v>
      </c>
      <c r="M190" s="450">
        <v>43465</v>
      </c>
      <c r="N190" s="458">
        <v>12</v>
      </c>
      <c r="O190" s="457">
        <f t="shared" si="4"/>
        <v>25644</v>
      </c>
      <c r="P190" s="451">
        <f t="shared" si="5"/>
        <v>0</v>
      </c>
      <c r="Q190" s="457" t="s">
        <v>2410</v>
      </c>
      <c r="R190" s="143"/>
    </row>
    <row r="191" spans="1:18" ht="30" x14ac:dyDescent="0.2">
      <c r="A191" s="891"/>
      <c r="B191" s="891" t="s">
        <v>467</v>
      </c>
      <c r="C191" s="446"/>
      <c r="D191" s="446"/>
      <c r="E191" s="431" t="s">
        <v>1799</v>
      </c>
      <c r="F191" s="452" t="s">
        <v>1714</v>
      </c>
      <c r="G191" s="452" t="s">
        <v>1715</v>
      </c>
      <c r="H191" s="456">
        <v>1</v>
      </c>
      <c r="I191" s="456"/>
      <c r="J191" s="448">
        <v>7174</v>
      </c>
      <c r="K191" s="448"/>
      <c r="L191" s="449">
        <v>43101</v>
      </c>
      <c r="M191" s="450">
        <v>43465</v>
      </c>
      <c r="N191" s="458">
        <v>12</v>
      </c>
      <c r="O191" s="457">
        <f t="shared" si="4"/>
        <v>86088</v>
      </c>
      <c r="P191" s="451">
        <f t="shared" si="5"/>
        <v>0</v>
      </c>
      <c r="Q191" s="457" t="s">
        <v>2410</v>
      </c>
      <c r="R191" s="143"/>
    </row>
    <row r="192" spans="1:18" ht="15" x14ac:dyDescent="0.2">
      <c r="A192" s="891"/>
      <c r="B192" s="891" t="s">
        <v>467</v>
      </c>
      <c r="C192" s="446"/>
      <c r="D192" s="446"/>
      <c r="E192" s="431" t="s">
        <v>1800</v>
      </c>
      <c r="F192" s="452" t="s">
        <v>1714</v>
      </c>
      <c r="G192" s="452" t="s">
        <v>1715</v>
      </c>
      <c r="H192" s="456">
        <v>1</v>
      </c>
      <c r="I192" s="456"/>
      <c r="J192" s="448">
        <v>7174</v>
      </c>
      <c r="K192" s="448"/>
      <c r="L192" s="449">
        <v>43101</v>
      </c>
      <c r="M192" s="450">
        <v>43465</v>
      </c>
      <c r="N192" s="458">
        <v>12</v>
      </c>
      <c r="O192" s="457">
        <f t="shared" si="4"/>
        <v>86088</v>
      </c>
      <c r="P192" s="451">
        <f t="shared" si="5"/>
        <v>0</v>
      </c>
      <c r="Q192" s="457" t="s">
        <v>2410</v>
      </c>
      <c r="R192" s="143"/>
    </row>
    <row r="193" spans="1:18" ht="28.5" x14ac:dyDescent="0.2">
      <c r="A193" s="891"/>
      <c r="B193" s="891" t="s">
        <v>467</v>
      </c>
      <c r="C193" s="446"/>
      <c r="D193" s="446"/>
      <c r="E193" s="432" t="s">
        <v>1825</v>
      </c>
      <c r="F193" s="452" t="s">
        <v>1714</v>
      </c>
      <c r="G193" s="452" t="s">
        <v>1715</v>
      </c>
      <c r="H193" s="456">
        <v>1</v>
      </c>
      <c r="I193" s="456"/>
      <c r="J193" s="448">
        <v>6767</v>
      </c>
      <c r="K193" s="448"/>
      <c r="L193" s="449">
        <v>43101</v>
      </c>
      <c r="M193" s="450">
        <v>43465</v>
      </c>
      <c r="N193" s="458">
        <v>12</v>
      </c>
      <c r="O193" s="457">
        <f t="shared" si="4"/>
        <v>81204</v>
      </c>
      <c r="P193" s="451">
        <f t="shared" si="5"/>
        <v>0</v>
      </c>
      <c r="Q193" s="457" t="s">
        <v>2410</v>
      </c>
      <c r="R193" s="143"/>
    </row>
    <row r="194" spans="1:18" ht="15" x14ac:dyDescent="0.2">
      <c r="A194" s="891"/>
      <c r="B194" s="891" t="s">
        <v>467</v>
      </c>
      <c r="C194" s="446"/>
      <c r="D194" s="446"/>
      <c r="E194" s="431" t="s">
        <v>2484</v>
      </c>
      <c r="F194" s="452" t="s">
        <v>1714</v>
      </c>
      <c r="G194" s="452" t="s">
        <v>1715</v>
      </c>
      <c r="H194" s="456">
        <v>1</v>
      </c>
      <c r="I194" s="456"/>
      <c r="J194" s="448">
        <v>7174</v>
      </c>
      <c r="K194" s="448"/>
      <c r="L194" s="449">
        <v>43101</v>
      </c>
      <c r="M194" s="450">
        <v>43465</v>
      </c>
      <c r="N194" s="458">
        <v>12</v>
      </c>
      <c r="O194" s="457">
        <f t="shared" si="4"/>
        <v>86088</v>
      </c>
      <c r="P194" s="451">
        <f t="shared" si="5"/>
        <v>0</v>
      </c>
      <c r="Q194" s="457" t="s">
        <v>2410</v>
      </c>
      <c r="R194" s="143"/>
    </row>
    <row r="195" spans="1:18" ht="14.25" x14ac:dyDescent="0.2">
      <c r="A195" s="891"/>
      <c r="B195" s="891" t="s">
        <v>467</v>
      </c>
      <c r="C195" s="446"/>
      <c r="D195" s="446"/>
      <c r="E195" s="432" t="s">
        <v>2456</v>
      </c>
      <c r="F195" s="452" t="s">
        <v>1714</v>
      </c>
      <c r="G195" s="452" t="s">
        <v>1715</v>
      </c>
      <c r="H195" s="456">
        <v>1</v>
      </c>
      <c r="I195" s="456"/>
      <c r="J195" s="448">
        <v>6767</v>
      </c>
      <c r="K195" s="448"/>
      <c r="L195" s="449">
        <v>43101</v>
      </c>
      <c r="M195" s="450">
        <v>43465</v>
      </c>
      <c r="N195" s="458">
        <v>12</v>
      </c>
      <c r="O195" s="457">
        <f t="shared" si="4"/>
        <v>81204</v>
      </c>
      <c r="P195" s="451">
        <f t="shared" si="5"/>
        <v>0</v>
      </c>
      <c r="Q195" s="457" t="s">
        <v>2410</v>
      </c>
      <c r="R195" s="143"/>
    </row>
    <row r="196" spans="1:18" ht="14.25" x14ac:dyDescent="0.2">
      <c r="A196" s="891"/>
      <c r="B196" s="891" t="s">
        <v>467</v>
      </c>
      <c r="C196" s="446"/>
      <c r="D196" s="446"/>
      <c r="E196" s="432" t="s">
        <v>1849</v>
      </c>
      <c r="F196" s="452" t="s">
        <v>1714</v>
      </c>
      <c r="G196" s="452" t="s">
        <v>1715</v>
      </c>
      <c r="H196" s="456">
        <v>1</v>
      </c>
      <c r="I196" s="456"/>
      <c r="J196" s="448">
        <v>6767</v>
      </c>
      <c r="K196" s="448"/>
      <c r="L196" s="449">
        <v>43101</v>
      </c>
      <c r="M196" s="450">
        <v>43465</v>
      </c>
      <c r="N196" s="458">
        <v>12</v>
      </c>
      <c r="O196" s="457">
        <f t="shared" si="4"/>
        <v>81204</v>
      </c>
      <c r="P196" s="451">
        <f t="shared" si="5"/>
        <v>0</v>
      </c>
      <c r="Q196" s="457" t="s">
        <v>2410</v>
      </c>
      <c r="R196" s="143"/>
    </row>
    <row r="197" spans="1:18" ht="15" x14ac:dyDescent="0.2">
      <c r="A197" s="891"/>
      <c r="B197" s="891" t="s">
        <v>467</v>
      </c>
      <c r="C197" s="446"/>
      <c r="D197" s="446"/>
      <c r="E197" s="431" t="s">
        <v>2479</v>
      </c>
      <c r="F197" s="452" t="s">
        <v>1714</v>
      </c>
      <c r="G197" s="452" t="s">
        <v>1715</v>
      </c>
      <c r="H197" s="456">
        <v>1</v>
      </c>
      <c r="I197" s="456"/>
      <c r="J197" s="448">
        <v>11912</v>
      </c>
      <c r="K197" s="448"/>
      <c r="L197" s="449">
        <v>43101</v>
      </c>
      <c r="M197" s="450">
        <v>43465</v>
      </c>
      <c r="N197" s="458">
        <v>12</v>
      </c>
      <c r="O197" s="457">
        <f t="shared" si="4"/>
        <v>142944</v>
      </c>
      <c r="P197" s="451">
        <f t="shared" si="5"/>
        <v>0</v>
      </c>
      <c r="Q197" s="457" t="s">
        <v>2410</v>
      </c>
      <c r="R197" s="143"/>
    </row>
    <row r="198" spans="1:18" ht="14.25" x14ac:dyDescent="0.2">
      <c r="A198" s="891"/>
      <c r="B198" s="891" t="s">
        <v>467</v>
      </c>
      <c r="C198" s="446"/>
      <c r="D198" s="446"/>
      <c r="E198" s="432" t="s">
        <v>1792</v>
      </c>
      <c r="F198" s="452" t="s">
        <v>1717</v>
      </c>
      <c r="G198" s="452" t="s">
        <v>1715</v>
      </c>
      <c r="H198" s="456">
        <v>1</v>
      </c>
      <c r="I198" s="456"/>
      <c r="J198" s="448">
        <v>5007</v>
      </c>
      <c r="K198" s="448"/>
      <c r="L198" s="449">
        <v>43101</v>
      </c>
      <c r="M198" s="450">
        <v>43465</v>
      </c>
      <c r="N198" s="458">
        <v>12</v>
      </c>
      <c r="O198" s="457">
        <f t="shared" si="4"/>
        <v>60084</v>
      </c>
      <c r="P198" s="451">
        <f t="shared" si="5"/>
        <v>0</v>
      </c>
      <c r="Q198" s="457" t="s">
        <v>2410</v>
      </c>
      <c r="R198" s="143"/>
    </row>
    <row r="199" spans="1:18" ht="14.25" x14ac:dyDescent="0.2">
      <c r="A199" s="891"/>
      <c r="B199" s="891" t="s">
        <v>467</v>
      </c>
      <c r="C199" s="446"/>
      <c r="D199" s="446"/>
      <c r="E199" s="432" t="s">
        <v>2472</v>
      </c>
      <c r="F199" s="452" t="s">
        <v>1830</v>
      </c>
      <c r="G199" s="452" t="s">
        <v>1715</v>
      </c>
      <c r="H199" s="456">
        <v>1</v>
      </c>
      <c r="I199" s="456"/>
      <c r="J199" s="448">
        <v>2137</v>
      </c>
      <c r="K199" s="448"/>
      <c r="L199" s="449">
        <v>43101</v>
      </c>
      <c r="M199" s="450">
        <v>43465</v>
      </c>
      <c r="N199" s="458">
        <v>12</v>
      </c>
      <c r="O199" s="457">
        <f t="shared" si="4"/>
        <v>25644</v>
      </c>
      <c r="P199" s="451">
        <f t="shared" si="5"/>
        <v>0</v>
      </c>
      <c r="Q199" s="457" t="s">
        <v>2410</v>
      </c>
      <c r="R199" s="143"/>
    </row>
    <row r="200" spans="1:18" ht="30" x14ac:dyDescent="0.2">
      <c r="A200" s="891"/>
      <c r="B200" s="891" t="s">
        <v>467</v>
      </c>
      <c r="C200" s="446"/>
      <c r="D200" s="446"/>
      <c r="E200" s="431" t="s">
        <v>1799</v>
      </c>
      <c r="F200" s="452" t="s">
        <v>1714</v>
      </c>
      <c r="G200" s="452" t="s">
        <v>1715</v>
      </c>
      <c r="H200" s="456">
        <v>1</v>
      </c>
      <c r="I200" s="456"/>
      <c r="J200" s="448">
        <v>7174</v>
      </c>
      <c r="K200" s="448"/>
      <c r="L200" s="449">
        <v>43101</v>
      </c>
      <c r="M200" s="450">
        <v>43465</v>
      </c>
      <c r="N200" s="458">
        <v>12</v>
      </c>
      <c r="O200" s="457">
        <f t="shared" si="4"/>
        <v>86088</v>
      </c>
      <c r="P200" s="451">
        <f t="shared" si="5"/>
        <v>0</v>
      </c>
      <c r="Q200" s="457" t="s">
        <v>2410</v>
      </c>
      <c r="R200" s="143"/>
    </row>
    <row r="201" spans="1:18" ht="15" x14ac:dyDescent="0.2">
      <c r="A201" s="891"/>
      <c r="B201" s="891" t="s">
        <v>467</v>
      </c>
      <c r="C201" s="446"/>
      <c r="D201" s="446"/>
      <c r="E201" s="431" t="s">
        <v>1800</v>
      </c>
      <c r="F201" s="452" t="s">
        <v>1723</v>
      </c>
      <c r="G201" s="452" t="s">
        <v>1715</v>
      </c>
      <c r="H201" s="456">
        <v>1</v>
      </c>
      <c r="I201" s="456"/>
      <c r="J201" s="448">
        <v>7174</v>
      </c>
      <c r="K201" s="448"/>
      <c r="L201" s="449">
        <v>43101</v>
      </c>
      <c r="M201" s="450">
        <v>43465</v>
      </c>
      <c r="N201" s="458">
        <v>12</v>
      </c>
      <c r="O201" s="457">
        <f t="shared" si="4"/>
        <v>86088</v>
      </c>
      <c r="P201" s="451">
        <f t="shared" si="5"/>
        <v>0</v>
      </c>
      <c r="Q201" s="457" t="s">
        <v>2410</v>
      </c>
      <c r="R201" s="143"/>
    </row>
    <row r="202" spans="1:18" ht="15" x14ac:dyDescent="0.2">
      <c r="A202" s="891"/>
      <c r="B202" s="891" t="s">
        <v>467</v>
      </c>
      <c r="C202" s="446"/>
      <c r="D202" s="446"/>
      <c r="E202" s="431" t="s">
        <v>1802</v>
      </c>
      <c r="F202" s="452" t="s">
        <v>1714</v>
      </c>
      <c r="G202" s="452" t="s">
        <v>1715</v>
      </c>
      <c r="H202" s="456">
        <v>1</v>
      </c>
      <c r="I202" s="456"/>
      <c r="J202" s="448">
        <v>6767</v>
      </c>
      <c r="K202" s="448"/>
      <c r="L202" s="449">
        <v>43101</v>
      </c>
      <c r="M202" s="450">
        <v>43465</v>
      </c>
      <c r="N202" s="458">
        <v>12</v>
      </c>
      <c r="O202" s="457">
        <f t="shared" si="4"/>
        <v>81204</v>
      </c>
      <c r="P202" s="451">
        <f t="shared" si="5"/>
        <v>0</v>
      </c>
      <c r="Q202" s="457" t="s">
        <v>2410</v>
      </c>
      <c r="R202" s="143"/>
    </row>
    <row r="203" spans="1:18" ht="15" x14ac:dyDescent="0.2">
      <c r="A203" s="891"/>
      <c r="B203" s="891" t="s">
        <v>467</v>
      </c>
      <c r="C203" s="446"/>
      <c r="D203" s="446"/>
      <c r="E203" s="431" t="s">
        <v>2453</v>
      </c>
      <c r="F203" s="452" t="s">
        <v>1714</v>
      </c>
      <c r="G203" s="452" t="s">
        <v>1715</v>
      </c>
      <c r="H203" s="456">
        <v>1</v>
      </c>
      <c r="I203" s="456"/>
      <c r="J203" s="448">
        <v>7174</v>
      </c>
      <c r="K203" s="448"/>
      <c r="L203" s="449">
        <v>43101</v>
      </c>
      <c r="M203" s="450">
        <v>43465</v>
      </c>
      <c r="N203" s="458">
        <v>12</v>
      </c>
      <c r="O203" s="457">
        <f t="shared" si="4"/>
        <v>86088</v>
      </c>
      <c r="P203" s="451">
        <f t="shared" si="5"/>
        <v>0</v>
      </c>
      <c r="Q203" s="457" t="s">
        <v>2410</v>
      </c>
      <c r="R203" s="143"/>
    </row>
    <row r="204" spans="1:18" ht="14.25" x14ac:dyDescent="0.2">
      <c r="A204" s="891"/>
      <c r="B204" s="891" t="s">
        <v>467</v>
      </c>
      <c r="C204" s="446"/>
      <c r="D204" s="446"/>
      <c r="E204" s="432" t="s">
        <v>2485</v>
      </c>
      <c r="F204" s="452" t="s">
        <v>1717</v>
      </c>
      <c r="G204" s="452" t="s">
        <v>1715</v>
      </c>
      <c r="H204" s="456">
        <v>1</v>
      </c>
      <c r="I204" s="456"/>
      <c r="J204" s="448">
        <v>2137</v>
      </c>
      <c r="K204" s="448"/>
      <c r="L204" s="449">
        <v>43101</v>
      </c>
      <c r="M204" s="450">
        <v>43465</v>
      </c>
      <c r="N204" s="458">
        <v>12</v>
      </c>
      <c r="O204" s="457">
        <f t="shared" si="4"/>
        <v>25644</v>
      </c>
      <c r="P204" s="451">
        <f t="shared" si="5"/>
        <v>0</v>
      </c>
      <c r="Q204" s="457" t="s">
        <v>2410</v>
      </c>
      <c r="R204" s="143"/>
    </row>
    <row r="205" spans="1:18" ht="15" x14ac:dyDescent="0.2">
      <c r="A205" s="891"/>
      <c r="B205" s="891" t="s">
        <v>467</v>
      </c>
      <c r="C205" s="446"/>
      <c r="D205" s="446"/>
      <c r="E205" s="431" t="s">
        <v>2484</v>
      </c>
      <c r="F205" s="452" t="s">
        <v>1714</v>
      </c>
      <c r="G205" s="452" t="s">
        <v>1715</v>
      </c>
      <c r="H205" s="456">
        <v>1</v>
      </c>
      <c r="I205" s="456"/>
      <c r="J205" s="448">
        <v>7174</v>
      </c>
      <c r="K205" s="448"/>
      <c r="L205" s="449">
        <v>43101</v>
      </c>
      <c r="M205" s="450">
        <v>43465</v>
      </c>
      <c r="N205" s="458">
        <v>12</v>
      </c>
      <c r="O205" s="457">
        <f t="shared" si="4"/>
        <v>86088</v>
      </c>
      <c r="P205" s="451">
        <f t="shared" si="5"/>
        <v>0</v>
      </c>
      <c r="Q205" s="457" t="s">
        <v>2410</v>
      </c>
      <c r="R205" s="143"/>
    </row>
    <row r="206" spans="1:18" ht="14.25" x14ac:dyDescent="0.2">
      <c r="A206" s="891"/>
      <c r="B206" s="891" t="s">
        <v>467</v>
      </c>
      <c r="C206" s="446"/>
      <c r="D206" s="446"/>
      <c r="E206" s="432" t="s">
        <v>2486</v>
      </c>
      <c r="F206" s="452" t="s">
        <v>1717</v>
      </c>
      <c r="G206" s="452" t="s">
        <v>1715</v>
      </c>
      <c r="H206" s="456">
        <v>1</v>
      </c>
      <c r="I206" s="456"/>
      <c r="J206" s="448">
        <v>2137</v>
      </c>
      <c r="K206" s="448"/>
      <c r="L206" s="449">
        <v>43101</v>
      </c>
      <c r="M206" s="450">
        <v>43465</v>
      </c>
      <c r="N206" s="458">
        <v>12</v>
      </c>
      <c r="O206" s="457">
        <f t="shared" si="4"/>
        <v>25644</v>
      </c>
      <c r="P206" s="451">
        <f t="shared" si="5"/>
        <v>0</v>
      </c>
      <c r="Q206" s="457" t="s">
        <v>2410</v>
      </c>
      <c r="R206" s="143"/>
    </row>
    <row r="207" spans="1:18" ht="15" x14ac:dyDescent="0.2">
      <c r="A207" s="891"/>
      <c r="B207" s="891" t="s">
        <v>467</v>
      </c>
      <c r="C207" s="446"/>
      <c r="D207" s="446"/>
      <c r="E207" s="431" t="s">
        <v>2453</v>
      </c>
      <c r="F207" s="452" t="s">
        <v>1714</v>
      </c>
      <c r="G207" s="452" t="s">
        <v>1715</v>
      </c>
      <c r="H207" s="456">
        <v>1</v>
      </c>
      <c r="I207" s="456"/>
      <c r="J207" s="448">
        <v>7174</v>
      </c>
      <c r="K207" s="448"/>
      <c r="L207" s="449">
        <v>43101</v>
      </c>
      <c r="M207" s="450">
        <v>43465</v>
      </c>
      <c r="N207" s="458">
        <v>12</v>
      </c>
      <c r="O207" s="457">
        <f t="shared" si="4"/>
        <v>86088</v>
      </c>
      <c r="P207" s="451">
        <f t="shared" si="5"/>
        <v>0</v>
      </c>
      <c r="Q207" s="457" t="s">
        <v>2410</v>
      </c>
      <c r="R207" s="143"/>
    </row>
    <row r="208" spans="1:18" ht="14.25" x14ac:dyDescent="0.2">
      <c r="A208" s="891"/>
      <c r="B208" s="891" t="s">
        <v>467</v>
      </c>
      <c r="C208" s="446"/>
      <c r="D208" s="446"/>
      <c r="E208" s="432" t="s">
        <v>2454</v>
      </c>
      <c r="F208" s="452" t="s">
        <v>1714</v>
      </c>
      <c r="G208" s="452" t="s">
        <v>1715</v>
      </c>
      <c r="H208" s="456">
        <v>1</v>
      </c>
      <c r="I208" s="456"/>
      <c r="J208" s="448">
        <v>6767</v>
      </c>
      <c r="K208" s="448"/>
      <c r="L208" s="449">
        <v>43101</v>
      </c>
      <c r="M208" s="450">
        <v>43465</v>
      </c>
      <c r="N208" s="458">
        <v>12</v>
      </c>
      <c r="O208" s="457">
        <f t="shared" si="4"/>
        <v>81204</v>
      </c>
      <c r="P208" s="451">
        <f t="shared" si="5"/>
        <v>0</v>
      </c>
      <c r="Q208" s="457" t="s">
        <v>2410</v>
      </c>
      <c r="R208" s="143"/>
    </row>
    <row r="209" spans="1:20" ht="14.25" x14ac:dyDescent="0.2">
      <c r="A209" s="891"/>
      <c r="B209" s="891" t="s">
        <v>467</v>
      </c>
      <c r="C209" s="446"/>
      <c r="D209" s="446"/>
      <c r="E209" s="432" t="s">
        <v>1851</v>
      </c>
      <c r="F209" s="452" t="s">
        <v>1714</v>
      </c>
      <c r="G209" s="452" t="s">
        <v>1715</v>
      </c>
      <c r="H209" s="456">
        <v>1</v>
      </c>
      <c r="I209" s="456"/>
      <c r="J209" s="448">
        <v>6767</v>
      </c>
      <c r="K209" s="448"/>
      <c r="L209" s="449">
        <v>43101</v>
      </c>
      <c r="M209" s="450">
        <v>43465</v>
      </c>
      <c r="N209" s="458">
        <v>12</v>
      </c>
      <c r="O209" s="457">
        <f t="shared" si="4"/>
        <v>81204</v>
      </c>
      <c r="P209" s="451">
        <f t="shared" si="5"/>
        <v>0</v>
      </c>
      <c r="Q209" s="457" t="s">
        <v>2410</v>
      </c>
      <c r="R209" s="143"/>
    </row>
    <row r="210" spans="1:20" ht="14.25" x14ac:dyDescent="0.2">
      <c r="A210" s="891"/>
      <c r="B210" s="891" t="s">
        <v>467</v>
      </c>
      <c r="C210" s="495"/>
      <c r="D210" s="496"/>
      <c r="E210" s="462"/>
      <c r="F210" s="485"/>
      <c r="G210" s="485"/>
      <c r="H210" s="485"/>
      <c r="I210" s="485"/>
      <c r="J210" s="485"/>
      <c r="K210" s="485"/>
      <c r="L210" s="485"/>
      <c r="M210" s="485"/>
      <c r="N210" s="485"/>
      <c r="O210" s="485"/>
      <c r="P210" s="485"/>
      <c r="Q210" s="485"/>
      <c r="R210" s="485"/>
    </row>
    <row r="211" spans="1:20" ht="15" x14ac:dyDescent="0.2">
      <c r="A211" s="891"/>
      <c r="B211" s="891" t="s">
        <v>467</v>
      </c>
      <c r="C211" s="511"/>
      <c r="D211" s="511"/>
      <c r="E211" s="474" t="s">
        <v>1852</v>
      </c>
      <c r="F211" s="474"/>
      <c r="G211" s="475"/>
      <c r="H211" s="477">
        <f>SUM(H18:H209)</f>
        <v>190</v>
      </c>
      <c r="I211" s="477">
        <f>SUM(I18:I209)</f>
        <v>6</v>
      </c>
      <c r="J211" s="478">
        <f>SUM(J18:J209)</f>
        <v>1496190</v>
      </c>
      <c r="K211" s="478">
        <f>SUM(K18:K209)</f>
        <v>49878</v>
      </c>
      <c r="L211" s="500"/>
      <c r="M211" s="501"/>
      <c r="N211" s="501"/>
      <c r="O211" s="478">
        <v>17954280</v>
      </c>
      <c r="P211" s="478">
        <f>SUM(P18:P209)+4560</f>
        <v>603096</v>
      </c>
      <c r="Q211" s="478"/>
      <c r="R211" s="502"/>
    </row>
    <row r="212" spans="1:20" ht="15" x14ac:dyDescent="0.2">
      <c r="A212" s="892" t="s">
        <v>1853</v>
      </c>
      <c r="B212" s="892"/>
      <c r="C212" s="892"/>
      <c r="D212" s="892"/>
      <c r="E212" s="892"/>
      <c r="F212" s="892"/>
      <c r="G212" s="892"/>
      <c r="H212" s="892"/>
      <c r="I212" s="892"/>
      <c r="J212" s="892"/>
      <c r="K212" s="892"/>
      <c r="L212" s="892"/>
      <c r="M212" s="497"/>
      <c r="N212" s="497"/>
      <c r="O212" s="498"/>
      <c r="P212" s="497"/>
      <c r="Q212" s="497"/>
      <c r="R212" s="499"/>
    </row>
    <row r="213" spans="1:20" ht="14.25" x14ac:dyDescent="0.2">
      <c r="A213" s="891" t="s">
        <v>2411</v>
      </c>
      <c r="B213" s="891" t="s">
        <v>2412</v>
      </c>
      <c r="C213" s="446"/>
      <c r="D213" s="446"/>
      <c r="E213" s="432" t="s">
        <v>1854</v>
      </c>
      <c r="F213" s="432" t="s">
        <v>1855</v>
      </c>
      <c r="G213" s="432" t="s">
        <v>1856</v>
      </c>
      <c r="H213" s="463">
        <v>1</v>
      </c>
      <c r="I213" s="464"/>
      <c r="J213" s="464">
        <v>12995</v>
      </c>
      <c r="K213" s="464"/>
      <c r="L213" s="465">
        <v>43108</v>
      </c>
      <c r="M213" s="465">
        <v>43462</v>
      </c>
      <c r="N213" s="466">
        <v>11</v>
      </c>
      <c r="O213" s="464">
        <f>+(N213*J213)+J213/30*21</f>
        <v>152041.5</v>
      </c>
      <c r="P213" s="457"/>
      <c r="Q213" s="457" t="s">
        <v>2410</v>
      </c>
      <c r="R213" s="657"/>
      <c r="S213" s="443"/>
      <c r="T213" s="443"/>
    </row>
    <row r="214" spans="1:20" ht="28.5" x14ac:dyDescent="0.2">
      <c r="A214" s="891"/>
      <c r="B214" s="891" t="s">
        <v>1131</v>
      </c>
      <c r="C214" s="446"/>
      <c r="D214" s="446"/>
      <c r="E214" s="432" t="s">
        <v>1857</v>
      </c>
      <c r="F214" s="432" t="s">
        <v>1855</v>
      </c>
      <c r="G214" s="432" t="s">
        <v>1856</v>
      </c>
      <c r="H214" s="463">
        <v>1</v>
      </c>
      <c r="I214" s="464"/>
      <c r="J214" s="464">
        <v>11303</v>
      </c>
      <c r="K214" s="464"/>
      <c r="L214" s="465">
        <v>43108</v>
      </c>
      <c r="M214" s="465">
        <v>43462</v>
      </c>
      <c r="N214" s="466">
        <v>11</v>
      </c>
      <c r="O214" s="464">
        <f>+(N214*J214)+J214/30*21</f>
        <v>132245.1</v>
      </c>
      <c r="P214" s="457"/>
      <c r="Q214" s="457" t="s">
        <v>2410</v>
      </c>
      <c r="R214" s="657"/>
      <c r="S214" s="443"/>
      <c r="T214" s="443"/>
    </row>
    <row r="215" spans="1:20" ht="14.25" x14ac:dyDescent="0.2">
      <c r="A215" s="891"/>
      <c r="B215" s="891" t="s">
        <v>1073</v>
      </c>
      <c r="C215" s="446"/>
      <c r="D215" s="446"/>
      <c r="E215" s="432" t="s">
        <v>2739</v>
      </c>
      <c r="F215" s="432" t="s">
        <v>1791</v>
      </c>
      <c r="G215" s="432" t="s">
        <v>1856</v>
      </c>
      <c r="H215" s="463">
        <v>1</v>
      </c>
      <c r="I215" s="464"/>
      <c r="J215" s="464">
        <v>11303</v>
      </c>
      <c r="K215" s="464"/>
      <c r="L215" s="465">
        <v>43108</v>
      </c>
      <c r="M215" s="465">
        <v>43462</v>
      </c>
      <c r="N215" s="466">
        <v>11</v>
      </c>
      <c r="O215" s="464">
        <f>+(N215*J215)+J215/30*21</f>
        <v>132245.1</v>
      </c>
      <c r="P215" s="457"/>
      <c r="Q215" s="457" t="s">
        <v>2410</v>
      </c>
      <c r="R215" s="657"/>
      <c r="S215" s="443"/>
      <c r="T215" s="443"/>
    </row>
    <row r="216" spans="1:20" ht="14.25" x14ac:dyDescent="0.2">
      <c r="A216" s="891"/>
      <c r="B216" s="891" t="s">
        <v>1125</v>
      </c>
      <c r="C216" s="446"/>
      <c r="D216" s="446"/>
      <c r="E216" s="432" t="s">
        <v>2740</v>
      </c>
      <c r="F216" s="432" t="s">
        <v>1858</v>
      </c>
      <c r="G216" s="432" t="s">
        <v>1856</v>
      </c>
      <c r="H216" s="463">
        <v>1</v>
      </c>
      <c r="I216" s="464"/>
      <c r="J216" s="464">
        <v>6767</v>
      </c>
      <c r="K216" s="464"/>
      <c r="L216" s="465">
        <v>43108</v>
      </c>
      <c r="M216" s="465">
        <v>43462</v>
      </c>
      <c r="N216" s="466">
        <v>11</v>
      </c>
      <c r="O216" s="464">
        <f>+(N216*J216)+J216/30*21</f>
        <v>79173.899999999994</v>
      </c>
      <c r="P216" s="457"/>
      <c r="Q216" s="457" t="s">
        <v>2410</v>
      </c>
      <c r="R216" s="657"/>
      <c r="S216" s="443"/>
      <c r="T216" s="443"/>
    </row>
    <row r="217" spans="1:20" ht="14.25" x14ac:dyDescent="0.2">
      <c r="A217" s="891"/>
      <c r="B217" s="891" t="s">
        <v>1073</v>
      </c>
      <c r="C217" s="446"/>
      <c r="D217" s="446"/>
      <c r="E217" s="432" t="s">
        <v>2419</v>
      </c>
      <c r="F217" s="432" t="s">
        <v>1791</v>
      </c>
      <c r="G217" s="432" t="s">
        <v>1856</v>
      </c>
      <c r="H217" s="463">
        <v>1</v>
      </c>
      <c r="I217" s="464"/>
      <c r="J217" s="464">
        <v>9001</v>
      </c>
      <c r="K217" s="464"/>
      <c r="L217" s="465">
        <v>43108</v>
      </c>
      <c r="M217" s="465">
        <v>43413</v>
      </c>
      <c r="N217" s="466">
        <v>11</v>
      </c>
      <c r="O217" s="464">
        <f>+(N217*J217)+J217/30*2</f>
        <v>99611.066666666666</v>
      </c>
      <c r="P217" s="457"/>
      <c r="Q217" s="457" t="s">
        <v>2410</v>
      </c>
      <c r="R217" s="657"/>
      <c r="S217" s="443"/>
      <c r="T217" s="443"/>
    </row>
    <row r="218" spans="1:20" ht="28.5" x14ac:dyDescent="0.2">
      <c r="A218" s="891"/>
      <c r="B218" s="891" t="s">
        <v>1031</v>
      </c>
      <c r="C218" s="446"/>
      <c r="D218" s="446"/>
      <c r="E218" s="432" t="s">
        <v>1860</v>
      </c>
      <c r="F218" s="432" t="s">
        <v>1714</v>
      </c>
      <c r="G218" s="432" t="s">
        <v>1856</v>
      </c>
      <c r="H218" s="463">
        <v>1</v>
      </c>
      <c r="I218" s="464"/>
      <c r="J218" s="464">
        <v>10083</v>
      </c>
      <c r="K218" s="464"/>
      <c r="L218" s="465">
        <v>43108</v>
      </c>
      <c r="M218" s="465">
        <v>43413</v>
      </c>
      <c r="N218" s="466">
        <v>11</v>
      </c>
      <c r="O218" s="464">
        <f>+(N218*J218)+J218/30*2</f>
        <v>111585.2</v>
      </c>
      <c r="P218" s="457"/>
      <c r="Q218" s="457" t="s">
        <v>2410</v>
      </c>
      <c r="R218" s="657"/>
      <c r="S218" s="443"/>
      <c r="T218" s="443"/>
    </row>
    <row r="219" spans="1:20" ht="28.5" x14ac:dyDescent="0.2">
      <c r="A219" s="891"/>
      <c r="B219" s="891"/>
      <c r="C219" s="446"/>
      <c r="D219" s="446"/>
      <c r="E219" s="432" t="s">
        <v>1759</v>
      </c>
      <c r="F219" s="432" t="s">
        <v>1859</v>
      </c>
      <c r="G219" s="432" t="s">
        <v>1856</v>
      </c>
      <c r="H219" s="463">
        <v>1</v>
      </c>
      <c r="I219" s="464"/>
      <c r="J219" s="464">
        <v>5007</v>
      </c>
      <c r="K219" s="464"/>
      <c r="L219" s="465">
        <v>43108</v>
      </c>
      <c r="M219" s="465">
        <v>43413</v>
      </c>
      <c r="N219" s="466">
        <v>11</v>
      </c>
      <c r="O219" s="464">
        <f>+(N219*J219)+J219/30*2</f>
        <v>55410.8</v>
      </c>
      <c r="P219" s="457"/>
      <c r="Q219" s="457" t="s">
        <v>2410</v>
      </c>
      <c r="R219" s="657"/>
      <c r="S219" s="443"/>
      <c r="T219" s="443"/>
    </row>
    <row r="220" spans="1:20" ht="28.5" x14ac:dyDescent="0.2">
      <c r="A220" s="891"/>
      <c r="B220" s="891" t="s">
        <v>1031</v>
      </c>
      <c r="C220" s="446"/>
      <c r="D220" s="446"/>
      <c r="E220" s="432" t="s">
        <v>1861</v>
      </c>
      <c r="F220" s="432" t="s">
        <v>1714</v>
      </c>
      <c r="G220" s="432" t="s">
        <v>1856</v>
      </c>
      <c r="H220" s="463">
        <v>1</v>
      </c>
      <c r="I220" s="464"/>
      <c r="J220" s="464">
        <v>9001</v>
      </c>
      <c r="K220" s="464"/>
      <c r="L220" s="465">
        <v>43108</v>
      </c>
      <c r="M220" s="465">
        <v>43413</v>
      </c>
      <c r="N220" s="455">
        <v>11</v>
      </c>
      <c r="O220" s="464">
        <f>+(N220*J220)+J220/30*2</f>
        <v>99611.066666666666</v>
      </c>
      <c r="P220" s="457"/>
      <c r="Q220" s="457" t="s">
        <v>2410</v>
      </c>
      <c r="R220" s="657"/>
      <c r="S220" s="443"/>
      <c r="T220" s="443"/>
    </row>
    <row r="221" spans="1:20" ht="28.5" x14ac:dyDescent="0.2">
      <c r="A221" s="891"/>
      <c r="B221" s="891" t="s">
        <v>1031</v>
      </c>
      <c r="C221" s="446"/>
      <c r="D221" s="446"/>
      <c r="E221" s="432" t="s">
        <v>1862</v>
      </c>
      <c r="F221" s="432" t="s">
        <v>1714</v>
      </c>
      <c r="G221" s="432" t="s">
        <v>1856</v>
      </c>
      <c r="H221" s="463">
        <v>1</v>
      </c>
      <c r="I221" s="464"/>
      <c r="J221" s="464">
        <v>9001</v>
      </c>
      <c r="K221" s="464"/>
      <c r="L221" s="465">
        <v>43108</v>
      </c>
      <c r="M221" s="465">
        <v>43413</v>
      </c>
      <c r="N221" s="466">
        <v>10</v>
      </c>
      <c r="O221" s="464">
        <f>+(N221*J221)+J221/30*2</f>
        <v>90610.066666666666</v>
      </c>
      <c r="P221" s="457"/>
      <c r="Q221" s="457" t="s">
        <v>2410</v>
      </c>
      <c r="R221" s="657"/>
      <c r="S221" s="443"/>
      <c r="T221" s="443"/>
    </row>
    <row r="222" spans="1:20" s="469" customFormat="1" ht="14.25" x14ac:dyDescent="0.2">
      <c r="A222" s="891"/>
      <c r="B222" s="891" t="s">
        <v>1031</v>
      </c>
      <c r="C222" s="467"/>
      <c r="D222" s="467"/>
      <c r="E222" s="432" t="s">
        <v>1761</v>
      </c>
      <c r="F222" s="432" t="s">
        <v>1714</v>
      </c>
      <c r="G222" s="432" t="s">
        <v>1856</v>
      </c>
      <c r="H222" s="463">
        <v>1</v>
      </c>
      <c r="I222" s="464"/>
      <c r="J222" s="464">
        <v>11912</v>
      </c>
      <c r="K222" s="464"/>
      <c r="L222" s="465">
        <v>43108</v>
      </c>
      <c r="M222" s="465">
        <v>43462</v>
      </c>
      <c r="N222" s="466">
        <v>11</v>
      </c>
      <c r="O222" s="464">
        <f>+(N222*J222)+J222/30*21</f>
        <v>139370.4</v>
      </c>
      <c r="P222" s="457"/>
      <c r="Q222" s="457" t="s">
        <v>2410</v>
      </c>
      <c r="R222" s="143"/>
      <c r="S222" s="468"/>
      <c r="T222" s="468"/>
    </row>
    <row r="223" spans="1:20" ht="28.5" x14ac:dyDescent="0.2">
      <c r="A223" s="891"/>
      <c r="B223" s="891" t="s">
        <v>1031</v>
      </c>
      <c r="C223" s="446"/>
      <c r="D223" s="446"/>
      <c r="E223" s="432" t="s">
        <v>1863</v>
      </c>
      <c r="F223" s="432" t="s">
        <v>1723</v>
      </c>
      <c r="G223" s="432" t="s">
        <v>1856</v>
      </c>
      <c r="H223" s="463">
        <v>1</v>
      </c>
      <c r="I223" s="464"/>
      <c r="J223" s="464">
        <v>7174</v>
      </c>
      <c r="K223" s="464"/>
      <c r="L223" s="465">
        <v>43108</v>
      </c>
      <c r="M223" s="465">
        <v>43413</v>
      </c>
      <c r="N223" s="466">
        <v>10</v>
      </c>
      <c r="O223" s="464">
        <f t="shared" ref="O223:O246" si="6">+(N223*J223)+J223/30*2</f>
        <v>72218.266666666663</v>
      </c>
      <c r="P223" s="457"/>
      <c r="Q223" s="457" t="s">
        <v>2410</v>
      </c>
      <c r="R223" s="657"/>
      <c r="S223" s="443"/>
      <c r="T223" s="443"/>
    </row>
    <row r="224" spans="1:20" ht="14.25" x14ac:dyDescent="0.2">
      <c r="A224" s="891"/>
      <c r="B224" s="891" t="s">
        <v>594</v>
      </c>
      <c r="C224" s="446"/>
      <c r="D224" s="446"/>
      <c r="E224" s="432" t="s">
        <v>1763</v>
      </c>
      <c r="F224" s="432" t="s">
        <v>1714</v>
      </c>
      <c r="G224" s="432" t="s">
        <v>1856</v>
      </c>
      <c r="H224" s="463">
        <v>1</v>
      </c>
      <c r="I224" s="464"/>
      <c r="J224" s="464">
        <v>10083</v>
      </c>
      <c r="K224" s="464"/>
      <c r="L224" s="465">
        <v>43108</v>
      </c>
      <c r="M224" s="465">
        <v>43413</v>
      </c>
      <c r="N224" s="466">
        <v>10</v>
      </c>
      <c r="O224" s="464">
        <f t="shared" si="6"/>
        <v>101502.2</v>
      </c>
      <c r="P224" s="457"/>
      <c r="Q224" s="457" t="s">
        <v>2410</v>
      </c>
      <c r="R224" s="657"/>
      <c r="S224" s="443"/>
      <c r="T224" s="443"/>
    </row>
    <row r="225" spans="1:20" ht="28.5" x14ac:dyDescent="0.2">
      <c r="A225" s="891"/>
      <c r="B225" s="891" t="s">
        <v>594</v>
      </c>
      <c r="C225" s="446"/>
      <c r="D225" s="446"/>
      <c r="E225" s="432" t="s">
        <v>1864</v>
      </c>
      <c r="F225" s="432" t="s">
        <v>1723</v>
      </c>
      <c r="G225" s="432" t="s">
        <v>1856</v>
      </c>
      <c r="H225" s="463">
        <v>1</v>
      </c>
      <c r="I225" s="464"/>
      <c r="J225" s="464">
        <v>9001</v>
      </c>
      <c r="K225" s="464"/>
      <c r="L225" s="465">
        <v>43108</v>
      </c>
      <c r="M225" s="465">
        <v>43413</v>
      </c>
      <c r="N225" s="466">
        <v>10</v>
      </c>
      <c r="O225" s="464">
        <f t="shared" si="6"/>
        <v>90610.066666666666</v>
      </c>
      <c r="P225" s="457"/>
      <c r="Q225" s="457" t="s">
        <v>2410</v>
      </c>
      <c r="R225" s="657"/>
      <c r="S225" s="443"/>
      <c r="T225" s="443"/>
    </row>
    <row r="226" spans="1:20" ht="28.5" x14ac:dyDescent="0.2">
      <c r="A226" s="891"/>
      <c r="B226" s="891" t="s">
        <v>594</v>
      </c>
      <c r="C226" s="446"/>
      <c r="D226" s="446"/>
      <c r="E226" s="432" t="s">
        <v>1864</v>
      </c>
      <c r="F226" s="432" t="s">
        <v>1723</v>
      </c>
      <c r="G226" s="432" t="s">
        <v>1856</v>
      </c>
      <c r="H226" s="463">
        <v>1</v>
      </c>
      <c r="I226" s="464"/>
      <c r="J226" s="464">
        <v>9001</v>
      </c>
      <c r="K226" s="464"/>
      <c r="L226" s="465">
        <v>43108</v>
      </c>
      <c r="M226" s="465">
        <v>43413</v>
      </c>
      <c r="N226" s="466">
        <v>10</v>
      </c>
      <c r="O226" s="464">
        <f t="shared" si="6"/>
        <v>90610.066666666666</v>
      </c>
      <c r="P226" s="457"/>
      <c r="Q226" s="457" t="s">
        <v>2410</v>
      </c>
      <c r="R226" s="657"/>
      <c r="S226" s="443"/>
      <c r="T226" s="443"/>
    </row>
    <row r="227" spans="1:20" ht="28.5" x14ac:dyDescent="0.2">
      <c r="A227" s="891"/>
      <c r="B227" s="891" t="s">
        <v>594</v>
      </c>
      <c r="C227" s="446"/>
      <c r="D227" s="446"/>
      <c r="E227" s="432" t="s">
        <v>1865</v>
      </c>
      <c r="F227" s="432" t="s">
        <v>1714</v>
      </c>
      <c r="G227" s="432" t="s">
        <v>1856</v>
      </c>
      <c r="H227" s="463">
        <v>1</v>
      </c>
      <c r="I227" s="464"/>
      <c r="J227" s="464">
        <v>9001</v>
      </c>
      <c r="K227" s="464"/>
      <c r="L227" s="465">
        <v>43108</v>
      </c>
      <c r="M227" s="465">
        <v>43413</v>
      </c>
      <c r="N227" s="466">
        <v>10</v>
      </c>
      <c r="O227" s="464">
        <f t="shared" si="6"/>
        <v>90610.066666666666</v>
      </c>
      <c r="P227" s="457"/>
      <c r="Q227" s="457" t="s">
        <v>2410</v>
      </c>
      <c r="R227" s="657"/>
      <c r="S227" s="443"/>
      <c r="T227" s="443"/>
    </row>
    <row r="228" spans="1:20" ht="28.5" x14ac:dyDescent="0.2">
      <c r="A228" s="891"/>
      <c r="B228" s="891" t="s">
        <v>594</v>
      </c>
      <c r="C228" s="446"/>
      <c r="D228" s="446"/>
      <c r="E228" s="432" t="s">
        <v>1865</v>
      </c>
      <c r="F228" s="432" t="s">
        <v>1714</v>
      </c>
      <c r="G228" s="432" t="s">
        <v>1856</v>
      </c>
      <c r="H228" s="463">
        <v>1</v>
      </c>
      <c r="I228" s="464"/>
      <c r="J228" s="464">
        <v>9001</v>
      </c>
      <c r="K228" s="464"/>
      <c r="L228" s="465">
        <v>43108</v>
      </c>
      <c r="M228" s="465">
        <v>43413</v>
      </c>
      <c r="N228" s="466">
        <v>10</v>
      </c>
      <c r="O228" s="464">
        <f t="shared" si="6"/>
        <v>90610.066666666666</v>
      </c>
      <c r="P228" s="457"/>
      <c r="Q228" s="457" t="s">
        <v>2410</v>
      </c>
      <c r="R228" s="657"/>
      <c r="S228" s="443"/>
      <c r="T228" s="443"/>
    </row>
    <row r="229" spans="1:20" ht="28.5" x14ac:dyDescent="0.2">
      <c r="A229" s="891"/>
      <c r="B229" s="891" t="s">
        <v>594</v>
      </c>
      <c r="C229" s="446"/>
      <c r="D229" s="446"/>
      <c r="E229" s="432" t="s">
        <v>1865</v>
      </c>
      <c r="F229" s="432" t="s">
        <v>1714</v>
      </c>
      <c r="G229" s="432" t="s">
        <v>1856</v>
      </c>
      <c r="H229" s="463">
        <v>1</v>
      </c>
      <c r="I229" s="464"/>
      <c r="J229" s="464">
        <v>9001</v>
      </c>
      <c r="K229" s="464"/>
      <c r="L229" s="465">
        <v>43108</v>
      </c>
      <c r="M229" s="465">
        <v>43413</v>
      </c>
      <c r="N229" s="466">
        <v>10</v>
      </c>
      <c r="O229" s="464">
        <f t="shared" si="6"/>
        <v>90610.066666666666</v>
      </c>
      <c r="P229" s="457"/>
      <c r="Q229" s="457" t="s">
        <v>2410</v>
      </c>
      <c r="R229" s="657"/>
      <c r="S229" s="443"/>
      <c r="T229" s="443"/>
    </row>
    <row r="230" spans="1:20" ht="28.5" x14ac:dyDescent="0.2">
      <c r="A230" s="891"/>
      <c r="B230" s="891" t="s">
        <v>594</v>
      </c>
      <c r="C230" s="446"/>
      <c r="D230" s="446"/>
      <c r="E230" s="432" t="s">
        <v>1864</v>
      </c>
      <c r="F230" s="432" t="s">
        <v>1723</v>
      </c>
      <c r="G230" s="432" t="s">
        <v>1856</v>
      </c>
      <c r="H230" s="463">
        <v>1</v>
      </c>
      <c r="I230" s="464"/>
      <c r="J230" s="464">
        <v>9001</v>
      </c>
      <c r="K230" s="464"/>
      <c r="L230" s="465">
        <v>43108</v>
      </c>
      <c r="M230" s="465">
        <v>43413</v>
      </c>
      <c r="N230" s="466">
        <v>10</v>
      </c>
      <c r="O230" s="464">
        <f t="shared" si="6"/>
        <v>90610.066666666666</v>
      </c>
      <c r="P230" s="457"/>
      <c r="Q230" s="457" t="s">
        <v>2410</v>
      </c>
      <c r="R230" s="657"/>
      <c r="S230" s="443"/>
      <c r="T230" s="443"/>
    </row>
    <row r="231" spans="1:20" ht="28.5" x14ac:dyDescent="0.2">
      <c r="A231" s="891"/>
      <c r="B231" s="891" t="s">
        <v>459</v>
      </c>
      <c r="C231" s="446"/>
      <c r="D231" s="446"/>
      <c r="E231" s="432" t="s">
        <v>1866</v>
      </c>
      <c r="F231" s="432" t="s">
        <v>1714</v>
      </c>
      <c r="G231" s="432" t="s">
        <v>1856</v>
      </c>
      <c r="H231" s="463">
        <v>1</v>
      </c>
      <c r="I231" s="464"/>
      <c r="J231" s="464">
        <v>9001</v>
      </c>
      <c r="K231" s="464"/>
      <c r="L231" s="465">
        <v>43108</v>
      </c>
      <c r="M231" s="465">
        <v>43413</v>
      </c>
      <c r="N231" s="466">
        <v>10</v>
      </c>
      <c r="O231" s="464">
        <f t="shared" si="6"/>
        <v>90610.066666666666</v>
      </c>
      <c r="P231" s="457"/>
      <c r="Q231" s="457" t="s">
        <v>2410</v>
      </c>
      <c r="R231" s="657"/>
      <c r="S231" s="443"/>
      <c r="T231" s="443"/>
    </row>
    <row r="232" spans="1:20" ht="28.5" x14ac:dyDescent="0.2">
      <c r="A232" s="891"/>
      <c r="B232" s="891" t="s">
        <v>459</v>
      </c>
      <c r="C232" s="446"/>
      <c r="D232" s="446"/>
      <c r="E232" s="432" t="s">
        <v>1867</v>
      </c>
      <c r="F232" s="432" t="s">
        <v>1723</v>
      </c>
      <c r="G232" s="432" t="s">
        <v>1856</v>
      </c>
      <c r="H232" s="463">
        <v>1</v>
      </c>
      <c r="I232" s="464"/>
      <c r="J232" s="464">
        <v>9001</v>
      </c>
      <c r="K232" s="464"/>
      <c r="L232" s="465">
        <v>43108</v>
      </c>
      <c r="M232" s="465">
        <v>43413</v>
      </c>
      <c r="N232" s="466">
        <v>10</v>
      </c>
      <c r="O232" s="464">
        <f t="shared" si="6"/>
        <v>90610.066666666666</v>
      </c>
      <c r="P232" s="457"/>
      <c r="Q232" s="457" t="s">
        <v>2410</v>
      </c>
      <c r="R232" s="657"/>
      <c r="S232" s="443"/>
      <c r="T232" s="443"/>
    </row>
    <row r="233" spans="1:20" ht="28.5" x14ac:dyDescent="0.2">
      <c r="A233" s="891"/>
      <c r="B233" s="891" t="s">
        <v>459</v>
      </c>
      <c r="C233" s="446"/>
      <c r="D233" s="446"/>
      <c r="E233" s="432" t="s">
        <v>1868</v>
      </c>
      <c r="F233" s="432" t="s">
        <v>1714</v>
      </c>
      <c r="G233" s="432" t="s">
        <v>1856</v>
      </c>
      <c r="H233" s="463">
        <v>1</v>
      </c>
      <c r="I233" s="464"/>
      <c r="J233" s="464">
        <v>9001</v>
      </c>
      <c r="K233" s="464"/>
      <c r="L233" s="465">
        <v>43108</v>
      </c>
      <c r="M233" s="465">
        <v>43413</v>
      </c>
      <c r="N233" s="466">
        <v>10</v>
      </c>
      <c r="O233" s="464">
        <f t="shared" si="6"/>
        <v>90610.066666666666</v>
      </c>
      <c r="P233" s="457"/>
      <c r="Q233" s="457" t="s">
        <v>2410</v>
      </c>
      <c r="R233" s="657"/>
      <c r="S233" s="443"/>
      <c r="T233" s="443"/>
    </row>
    <row r="234" spans="1:20" ht="28.5" x14ac:dyDescent="0.2">
      <c r="A234" s="891"/>
      <c r="B234" s="891" t="s">
        <v>459</v>
      </c>
      <c r="C234" s="446"/>
      <c r="D234" s="446"/>
      <c r="E234" s="432" t="s">
        <v>1866</v>
      </c>
      <c r="F234" s="432" t="s">
        <v>1714</v>
      </c>
      <c r="G234" s="432" t="s">
        <v>1856</v>
      </c>
      <c r="H234" s="463">
        <v>1</v>
      </c>
      <c r="I234" s="464"/>
      <c r="J234" s="464">
        <v>9001</v>
      </c>
      <c r="K234" s="464"/>
      <c r="L234" s="465">
        <v>43108</v>
      </c>
      <c r="M234" s="465">
        <v>43413</v>
      </c>
      <c r="N234" s="466">
        <v>10</v>
      </c>
      <c r="O234" s="464">
        <f t="shared" si="6"/>
        <v>90610.066666666666</v>
      </c>
      <c r="P234" s="457"/>
      <c r="Q234" s="457" t="s">
        <v>2410</v>
      </c>
      <c r="R234" s="657"/>
      <c r="S234" s="443"/>
      <c r="T234" s="443"/>
    </row>
    <row r="235" spans="1:20" ht="14.25" x14ac:dyDescent="0.2">
      <c r="A235" s="891"/>
      <c r="B235" s="891" t="s">
        <v>459</v>
      </c>
      <c r="C235" s="446"/>
      <c r="D235" s="446"/>
      <c r="E235" s="432" t="s">
        <v>1739</v>
      </c>
      <c r="F235" s="432" t="s">
        <v>1723</v>
      </c>
      <c r="G235" s="432" t="s">
        <v>1856</v>
      </c>
      <c r="H235" s="463">
        <v>1</v>
      </c>
      <c r="I235" s="464"/>
      <c r="J235" s="464">
        <v>10083</v>
      </c>
      <c r="K235" s="464"/>
      <c r="L235" s="465">
        <v>43108</v>
      </c>
      <c r="M235" s="465">
        <v>43413</v>
      </c>
      <c r="N235" s="466">
        <v>10</v>
      </c>
      <c r="O235" s="464">
        <f t="shared" si="6"/>
        <v>101502.2</v>
      </c>
      <c r="P235" s="457"/>
      <c r="Q235" s="457" t="s">
        <v>2410</v>
      </c>
      <c r="R235" s="657"/>
      <c r="S235" s="443"/>
      <c r="T235" s="443"/>
    </row>
    <row r="236" spans="1:20" ht="14.25" x14ac:dyDescent="0.2">
      <c r="A236" s="891"/>
      <c r="B236" s="891" t="s">
        <v>459</v>
      </c>
      <c r="C236" s="446"/>
      <c r="D236" s="446"/>
      <c r="E236" s="432" t="s">
        <v>1740</v>
      </c>
      <c r="F236" s="432" t="s">
        <v>1714</v>
      </c>
      <c r="G236" s="432" t="s">
        <v>1856</v>
      </c>
      <c r="H236" s="463">
        <v>1</v>
      </c>
      <c r="I236" s="464"/>
      <c r="J236" s="464">
        <v>10083</v>
      </c>
      <c r="K236" s="464"/>
      <c r="L236" s="465">
        <v>43108</v>
      </c>
      <c r="M236" s="465">
        <v>43413</v>
      </c>
      <c r="N236" s="466">
        <v>10</v>
      </c>
      <c r="O236" s="464">
        <f t="shared" si="6"/>
        <v>101502.2</v>
      </c>
      <c r="P236" s="457"/>
      <c r="Q236" s="457" t="s">
        <v>2410</v>
      </c>
      <c r="R236" s="657"/>
      <c r="S236" s="443"/>
      <c r="T236" s="443"/>
    </row>
    <row r="237" spans="1:20" ht="28.5" x14ac:dyDescent="0.2">
      <c r="A237" s="891"/>
      <c r="B237" s="891" t="s">
        <v>692</v>
      </c>
      <c r="C237" s="446"/>
      <c r="D237" s="446"/>
      <c r="E237" s="432" t="s">
        <v>1869</v>
      </c>
      <c r="F237" s="432" t="s">
        <v>1714</v>
      </c>
      <c r="G237" s="432" t="s">
        <v>1856</v>
      </c>
      <c r="H237" s="463">
        <v>1</v>
      </c>
      <c r="I237" s="464"/>
      <c r="J237" s="464">
        <v>9001</v>
      </c>
      <c r="K237" s="464"/>
      <c r="L237" s="465">
        <v>43108</v>
      </c>
      <c r="M237" s="465">
        <v>43413</v>
      </c>
      <c r="N237" s="466">
        <v>10</v>
      </c>
      <c r="O237" s="464">
        <f t="shared" si="6"/>
        <v>90610.066666666666</v>
      </c>
      <c r="P237" s="457"/>
      <c r="Q237" s="457" t="s">
        <v>2410</v>
      </c>
      <c r="R237" s="657"/>
      <c r="S237" s="443"/>
      <c r="T237" s="443"/>
    </row>
    <row r="238" spans="1:20" ht="28.5" x14ac:dyDescent="0.2">
      <c r="A238" s="891"/>
      <c r="B238" s="891" t="s">
        <v>692</v>
      </c>
      <c r="C238" s="446"/>
      <c r="D238" s="446"/>
      <c r="E238" s="432" t="s">
        <v>1869</v>
      </c>
      <c r="F238" s="432" t="s">
        <v>1714</v>
      </c>
      <c r="G238" s="432" t="s">
        <v>1856</v>
      </c>
      <c r="H238" s="463">
        <v>1</v>
      </c>
      <c r="I238" s="464"/>
      <c r="J238" s="464">
        <v>9001</v>
      </c>
      <c r="K238" s="464"/>
      <c r="L238" s="465">
        <v>43108</v>
      </c>
      <c r="M238" s="465">
        <v>43413</v>
      </c>
      <c r="N238" s="466">
        <v>10</v>
      </c>
      <c r="O238" s="464">
        <f t="shared" si="6"/>
        <v>90610.066666666666</v>
      </c>
      <c r="P238" s="457"/>
      <c r="Q238" s="457" t="s">
        <v>2410</v>
      </c>
      <c r="R238" s="657"/>
      <c r="S238" s="443"/>
      <c r="T238" s="443"/>
    </row>
    <row r="239" spans="1:20" ht="28.5" x14ac:dyDescent="0.2">
      <c r="A239" s="891"/>
      <c r="B239" s="891" t="s">
        <v>692</v>
      </c>
      <c r="C239" s="446"/>
      <c r="D239" s="446"/>
      <c r="E239" s="432" t="s">
        <v>1870</v>
      </c>
      <c r="F239" s="432" t="s">
        <v>1714</v>
      </c>
      <c r="G239" s="432" t="s">
        <v>1856</v>
      </c>
      <c r="H239" s="463">
        <v>1</v>
      </c>
      <c r="I239" s="464"/>
      <c r="J239" s="464">
        <v>9001</v>
      </c>
      <c r="K239" s="464"/>
      <c r="L239" s="465">
        <v>43108</v>
      </c>
      <c r="M239" s="465">
        <v>43413</v>
      </c>
      <c r="N239" s="466">
        <v>10</v>
      </c>
      <c r="O239" s="464">
        <f t="shared" si="6"/>
        <v>90610.066666666666</v>
      </c>
      <c r="P239" s="457"/>
      <c r="Q239" s="457" t="s">
        <v>2410</v>
      </c>
      <c r="R239" s="657"/>
      <c r="S239" s="443"/>
      <c r="T239" s="443"/>
    </row>
    <row r="240" spans="1:20" ht="28.5" x14ac:dyDescent="0.2">
      <c r="A240" s="891"/>
      <c r="B240" s="891" t="s">
        <v>692</v>
      </c>
      <c r="C240" s="446"/>
      <c r="D240" s="446"/>
      <c r="E240" s="432" t="s">
        <v>1870</v>
      </c>
      <c r="F240" s="432" t="s">
        <v>1871</v>
      </c>
      <c r="G240" s="432" t="s">
        <v>1856</v>
      </c>
      <c r="H240" s="463">
        <v>1</v>
      </c>
      <c r="I240" s="464"/>
      <c r="J240" s="464">
        <v>9001</v>
      </c>
      <c r="K240" s="464"/>
      <c r="L240" s="465">
        <v>43108</v>
      </c>
      <c r="M240" s="465">
        <v>43413</v>
      </c>
      <c r="N240" s="466">
        <v>10</v>
      </c>
      <c r="O240" s="464">
        <f t="shared" si="6"/>
        <v>90610.066666666666</v>
      </c>
      <c r="P240" s="457"/>
      <c r="Q240" s="457" t="s">
        <v>2410</v>
      </c>
      <c r="R240" s="657"/>
      <c r="S240" s="443"/>
      <c r="T240" s="443"/>
    </row>
    <row r="241" spans="1:20" ht="14.25" x14ac:dyDescent="0.2">
      <c r="A241" s="891"/>
      <c r="B241" s="891" t="s">
        <v>692</v>
      </c>
      <c r="C241" s="446"/>
      <c r="D241" s="446"/>
      <c r="E241" s="432" t="s">
        <v>1872</v>
      </c>
      <c r="F241" s="432" t="s">
        <v>1723</v>
      </c>
      <c r="G241" s="432" t="s">
        <v>1856</v>
      </c>
      <c r="H241" s="463">
        <v>1</v>
      </c>
      <c r="I241" s="464"/>
      <c r="J241" s="464">
        <v>9001</v>
      </c>
      <c r="K241" s="464"/>
      <c r="L241" s="465">
        <v>43108</v>
      </c>
      <c r="M241" s="465">
        <v>43413</v>
      </c>
      <c r="N241" s="466">
        <v>10</v>
      </c>
      <c r="O241" s="464">
        <f t="shared" si="6"/>
        <v>90610.066666666666</v>
      </c>
      <c r="P241" s="457"/>
      <c r="Q241" s="457" t="s">
        <v>2410</v>
      </c>
      <c r="R241" s="657"/>
      <c r="S241" s="443"/>
      <c r="T241" s="443"/>
    </row>
    <row r="242" spans="1:20" ht="14.25" x14ac:dyDescent="0.2">
      <c r="A242" s="891"/>
      <c r="B242" s="891" t="s">
        <v>692</v>
      </c>
      <c r="C242" s="446"/>
      <c r="D242" s="446"/>
      <c r="E242" s="432" t="s">
        <v>1873</v>
      </c>
      <c r="F242" s="432" t="s">
        <v>1874</v>
      </c>
      <c r="G242" s="432" t="s">
        <v>1856</v>
      </c>
      <c r="H242" s="463">
        <v>1</v>
      </c>
      <c r="I242" s="464"/>
      <c r="J242" s="464">
        <v>9001</v>
      </c>
      <c r="K242" s="464"/>
      <c r="L242" s="465">
        <v>43108</v>
      </c>
      <c r="M242" s="465">
        <v>43413</v>
      </c>
      <c r="N242" s="466">
        <v>10</v>
      </c>
      <c r="O242" s="464">
        <f t="shared" si="6"/>
        <v>90610.066666666666</v>
      </c>
      <c r="P242" s="457"/>
      <c r="Q242" s="457" t="s">
        <v>2410</v>
      </c>
      <c r="R242" s="657"/>
      <c r="S242" s="443"/>
      <c r="T242" s="443"/>
    </row>
    <row r="243" spans="1:20" ht="14.25" x14ac:dyDescent="0.2">
      <c r="A243" s="891"/>
      <c r="B243" s="891" t="s">
        <v>692</v>
      </c>
      <c r="C243" s="446"/>
      <c r="D243" s="446"/>
      <c r="E243" s="432" t="s">
        <v>1875</v>
      </c>
      <c r="F243" s="432" t="s">
        <v>1745</v>
      </c>
      <c r="G243" s="432" t="s">
        <v>1856</v>
      </c>
      <c r="H243" s="463">
        <v>1</v>
      </c>
      <c r="I243" s="464"/>
      <c r="J243" s="464">
        <v>6767</v>
      </c>
      <c r="K243" s="464"/>
      <c r="L243" s="465">
        <v>43108</v>
      </c>
      <c r="M243" s="465">
        <v>43413</v>
      </c>
      <c r="N243" s="466">
        <v>10</v>
      </c>
      <c r="O243" s="464">
        <f t="shared" si="6"/>
        <v>68121.133333333331</v>
      </c>
      <c r="P243" s="457"/>
      <c r="Q243" s="457" t="s">
        <v>2410</v>
      </c>
      <c r="R243" s="657"/>
      <c r="S243" s="443"/>
      <c r="T243" s="443"/>
    </row>
    <row r="244" spans="1:20" ht="14.25" x14ac:dyDescent="0.2">
      <c r="A244" s="891"/>
      <c r="B244" s="891" t="s">
        <v>692</v>
      </c>
      <c r="C244" s="446"/>
      <c r="D244" s="446"/>
      <c r="E244" s="432" t="s">
        <v>1873</v>
      </c>
      <c r="F244" s="432" t="s">
        <v>1714</v>
      </c>
      <c r="G244" s="432" t="s">
        <v>1856</v>
      </c>
      <c r="H244" s="463">
        <v>1</v>
      </c>
      <c r="I244" s="464"/>
      <c r="J244" s="464">
        <v>9001</v>
      </c>
      <c r="K244" s="464"/>
      <c r="L244" s="465">
        <v>43108</v>
      </c>
      <c r="M244" s="465">
        <v>43413</v>
      </c>
      <c r="N244" s="466">
        <v>10</v>
      </c>
      <c r="O244" s="464">
        <f t="shared" si="6"/>
        <v>90610.066666666666</v>
      </c>
      <c r="P244" s="457"/>
      <c r="Q244" s="457" t="s">
        <v>2410</v>
      </c>
      <c r="R244" s="657"/>
      <c r="S244" s="443"/>
      <c r="T244" s="443"/>
    </row>
    <row r="245" spans="1:20" ht="14.25" x14ac:dyDescent="0.2">
      <c r="A245" s="891"/>
      <c r="B245" s="891" t="s">
        <v>692</v>
      </c>
      <c r="C245" s="446"/>
      <c r="D245" s="446"/>
      <c r="E245" s="432" t="s">
        <v>1875</v>
      </c>
      <c r="F245" s="432" t="s">
        <v>1746</v>
      </c>
      <c r="G245" s="432" t="s">
        <v>1856</v>
      </c>
      <c r="H245" s="463">
        <v>1</v>
      </c>
      <c r="I245" s="464"/>
      <c r="J245" s="464">
        <v>6767</v>
      </c>
      <c r="K245" s="464"/>
      <c r="L245" s="465">
        <v>43108</v>
      </c>
      <c r="M245" s="465">
        <v>43413</v>
      </c>
      <c r="N245" s="466">
        <v>10</v>
      </c>
      <c r="O245" s="464">
        <f t="shared" si="6"/>
        <v>68121.133333333331</v>
      </c>
      <c r="P245" s="457"/>
      <c r="Q245" s="457" t="s">
        <v>2410</v>
      </c>
      <c r="R245" s="657"/>
      <c r="S245" s="443"/>
      <c r="T245" s="443"/>
    </row>
    <row r="246" spans="1:20" ht="14.25" x14ac:dyDescent="0.2">
      <c r="A246" s="891"/>
      <c r="B246" s="891" t="s">
        <v>692</v>
      </c>
      <c r="C246" s="446"/>
      <c r="D246" s="446"/>
      <c r="E246" s="432" t="s">
        <v>1876</v>
      </c>
      <c r="F246" s="432" t="s">
        <v>1714</v>
      </c>
      <c r="G246" s="432" t="s">
        <v>1856</v>
      </c>
      <c r="H246" s="463">
        <v>1</v>
      </c>
      <c r="I246" s="464"/>
      <c r="J246" s="464">
        <v>9001</v>
      </c>
      <c r="K246" s="464"/>
      <c r="L246" s="465">
        <v>43108</v>
      </c>
      <c r="M246" s="465">
        <v>43413</v>
      </c>
      <c r="N246" s="466">
        <v>10</v>
      </c>
      <c r="O246" s="464">
        <f t="shared" si="6"/>
        <v>90610.066666666666</v>
      </c>
      <c r="P246" s="457"/>
      <c r="Q246" s="457" t="s">
        <v>2410</v>
      </c>
      <c r="R246" s="657"/>
      <c r="S246" s="443"/>
      <c r="T246" s="443"/>
    </row>
    <row r="247" spans="1:20" ht="28.5" x14ac:dyDescent="0.2">
      <c r="A247" s="891"/>
      <c r="B247" s="891" t="s">
        <v>1037</v>
      </c>
      <c r="C247" s="446"/>
      <c r="D247" s="446"/>
      <c r="E247" s="432" t="s">
        <v>1877</v>
      </c>
      <c r="F247" s="432" t="s">
        <v>1723</v>
      </c>
      <c r="G247" s="432" t="s">
        <v>1856</v>
      </c>
      <c r="H247" s="463">
        <v>1</v>
      </c>
      <c r="I247" s="464"/>
      <c r="J247" s="464">
        <v>7174</v>
      </c>
      <c r="K247" s="464"/>
      <c r="L247" s="465">
        <v>43108</v>
      </c>
      <c r="M247" s="465">
        <v>43462</v>
      </c>
      <c r="N247" s="466">
        <v>11</v>
      </c>
      <c r="O247" s="464">
        <f>+(N247*J247)+J247/30*21</f>
        <v>83935.8</v>
      </c>
      <c r="P247" s="457"/>
      <c r="Q247" s="457" t="s">
        <v>2410</v>
      </c>
      <c r="R247" s="657"/>
      <c r="S247" s="443"/>
      <c r="T247" s="443"/>
    </row>
    <row r="248" spans="1:20" ht="14.25" x14ac:dyDescent="0.2">
      <c r="A248" s="891"/>
      <c r="B248" s="891" t="s">
        <v>1037</v>
      </c>
      <c r="C248" s="446"/>
      <c r="D248" s="446"/>
      <c r="E248" s="432" t="s">
        <v>1878</v>
      </c>
      <c r="F248" s="432" t="s">
        <v>1879</v>
      </c>
      <c r="G248" s="432" t="s">
        <v>1856</v>
      </c>
      <c r="H248" s="463">
        <v>1</v>
      </c>
      <c r="I248" s="464"/>
      <c r="J248" s="464">
        <v>6767</v>
      </c>
      <c r="K248" s="464"/>
      <c r="L248" s="465">
        <v>43108</v>
      </c>
      <c r="M248" s="465">
        <v>43413</v>
      </c>
      <c r="N248" s="466">
        <v>10</v>
      </c>
      <c r="O248" s="464">
        <f>+(N248*J248)+J248/30*2</f>
        <v>68121.133333333331</v>
      </c>
      <c r="P248" s="457"/>
      <c r="Q248" s="457" t="s">
        <v>2410</v>
      </c>
      <c r="R248" s="657"/>
      <c r="S248" s="443"/>
      <c r="T248" s="443"/>
    </row>
    <row r="249" spans="1:20" ht="14.25" x14ac:dyDescent="0.2">
      <c r="A249" s="891"/>
      <c r="B249" s="891" t="s">
        <v>1037</v>
      </c>
      <c r="C249" s="446"/>
      <c r="D249" s="446"/>
      <c r="E249" s="432" t="s">
        <v>1880</v>
      </c>
      <c r="F249" s="432" t="s">
        <v>1881</v>
      </c>
      <c r="G249" s="432" t="s">
        <v>1856</v>
      </c>
      <c r="H249" s="463">
        <v>1</v>
      </c>
      <c r="I249" s="464"/>
      <c r="J249" s="464">
        <v>6767</v>
      </c>
      <c r="K249" s="464"/>
      <c r="L249" s="465">
        <v>43108</v>
      </c>
      <c r="M249" s="465">
        <v>43462</v>
      </c>
      <c r="N249" s="466">
        <v>11</v>
      </c>
      <c r="O249" s="464">
        <f>+(N249*J249)+J249/30*21</f>
        <v>79173.899999999994</v>
      </c>
      <c r="P249" s="457"/>
      <c r="Q249" s="457" t="s">
        <v>2410</v>
      </c>
      <c r="R249" s="657"/>
      <c r="S249" s="443"/>
      <c r="T249" s="443"/>
    </row>
    <row r="250" spans="1:20" ht="28.5" x14ac:dyDescent="0.2">
      <c r="A250" s="891"/>
      <c r="B250" s="891" t="s">
        <v>1037</v>
      </c>
      <c r="C250" s="446"/>
      <c r="D250" s="446"/>
      <c r="E250" s="432" t="s">
        <v>1882</v>
      </c>
      <c r="F250" s="432" t="s">
        <v>1883</v>
      </c>
      <c r="G250" s="432" t="s">
        <v>1856</v>
      </c>
      <c r="H250" s="463">
        <v>1</v>
      </c>
      <c r="I250" s="464"/>
      <c r="J250" s="464">
        <v>3925</v>
      </c>
      <c r="K250" s="464"/>
      <c r="L250" s="465">
        <v>43108</v>
      </c>
      <c r="M250" s="465">
        <v>43413</v>
      </c>
      <c r="N250" s="466">
        <v>10</v>
      </c>
      <c r="O250" s="464">
        <f t="shared" ref="O250:O313" si="7">+(N250*J250)+J250/30*2</f>
        <v>39511.666666666664</v>
      </c>
      <c r="P250" s="457"/>
      <c r="Q250" s="457" t="s">
        <v>2410</v>
      </c>
      <c r="R250" s="657"/>
      <c r="S250" s="443"/>
      <c r="T250" s="443"/>
    </row>
    <row r="251" spans="1:20" ht="28.5" x14ac:dyDescent="0.2">
      <c r="A251" s="891"/>
      <c r="B251" s="891" t="s">
        <v>1037</v>
      </c>
      <c r="C251" s="446"/>
      <c r="D251" s="446"/>
      <c r="E251" s="432" t="s">
        <v>1884</v>
      </c>
      <c r="F251" s="432" t="s">
        <v>1883</v>
      </c>
      <c r="G251" s="432" t="s">
        <v>1856</v>
      </c>
      <c r="H251" s="463">
        <v>1</v>
      </c>
      <c r="I251" s="464"/>
      <c r="J251" s="464">
        <v>6090</v>
      </c>
      <c r="K251" s="464"/>
      <c r="L251" s="465">
        <v>43108</v>
      </c>
      <c r="M251" s="465">
        <v>43413</v>
      </c>
      <c r="N251" s="466">
        <v>10</v>
      </c>
      <c r="O251" s="464">
        <f t="shared" si="7"/>
        <v>61306</v>
      </c>
      <c r="P251" s="457"/>
      <c r="Q251" s="457" t="s">
        <v>2410</v>
      </c>
      <c r="R251" s="657"/>
      <c r="S251" s="443"/>
      <c r="T251" s="443"/>
    </row>
    <row r="252" spans="1:20" ht="14.25" x14ac:dyDescent="0.2">
      <c r="A252" s="891"/>
      <c r="B252" s="891" t="s">
        <v>711</v>
      </c>
      <c r="C252" s="446"/>
      <c r="D252" s="446"/>
      <c r="E252" s="432" t="s">
        <v>1885</v>
      </c>
      <c r="F252" s="432" t="s">
        <v>1723</v>
      </c>
      <c r="G252" s="432" t="s">
        <v>1856</v>
      </c>
      <c r="H252" s="463">
        <v>1</v>
      </c>
      <c r="I252" s="464"/>
      <c r="J252" s="464">
        <v>7174</v>
      </c>
      <c r="K252" s="464"/>
      <c r="L252" s="465">
        <v>43108</v>
      </c>
      <c r="M252" s="465">
        <v>43413</v>
      </c>
      <c r="N252" s="466">
        <v>10</v>
      </c>
      <c r="O252" s="464">
        <f t="shared" si="7"/>
        <v>72218.266666666663</v>
      </c>
      <c r="P252" s="457"/>
      <c r="Q252" s="457" t="s">
        <v>2410</v>
      </c>
      <c r="R252" s="657"/>
      <c r="S252" s="443"/>
      <c r="T252" s="443"/>
    </row>
    <row r="253" spans="1:20" ht="14.25" x14ac:dyDescent="0.2">
      <c r="A253" s="891"/>
      <c r="B253" s="891" t="s">
        <v>711</v>
      </c>
      <c r="C253" s="446"/>
      <c r="D253" s="446"/>
      <c r="E253" s="432" t="s">
        <v>1885</v>
      </c>
      <c r="F253" s="432" t="s">
        <v>1723</v>
      </c>
      <c r="G253" s="432" t="s">
        <v>1856</v>
      </c>
      <c r="H253" s="463">
        <v>1</v>
      </c>
      <c r="I253" s="464"/>
      <c r="J253" s="464">
        <v>7174</v>
      </c>
      <c r="K253" s="464"/>
      <c r="L253" s="465">
        <v>43108</v>
      </c>
      <c r="M253" s="465">
        <v>43413</v>
      </c>
      <c r="N253" s="466">
        <v>10</v>
      </c>
      <c r="O253" s="464">
        <f t="shared" si="7"/>
        <v>72218.266666666663</v>
      </c>
      <c r="P253" s="457"/>
      <c r="Q253" s="457" t="s">
        <v>2410</v>
      </c>
      <c r="R253" s="657"/>
      <c r="S253" s="443"/>
      <c r="T253" s="443"/>
    </row>
    <row r="254" spans="1:20" ht="14.25" x14ac:dyDescent="0.2">
      <c r="A254" s="891"/>
      <c r="B254" s="891" t="s">
        <v>711</v>
      </c>
      <c r="C254" s="446"/>
      <c r="D254" s="446"/>
      <c r="E254" s="432" t="s">
        <v>1813</v>
      </c>
      <c r="F254" s="432" t="s">
        <v>1714</v>
      </c>
      <c r="G254" s="432" t="s">
        <v>1856</v>
      </c>
      <c r="H254" s="463">
        <v>1</v>
      </c>
      <c r="I254" s="464"/>
      <c r="J254" s="464">
        <v>6767</v>
      </c>
      <c r="K254" s="464"/>
      <c r="L254" s="465">
        <v>43108</v>
      </c>
      <c r="M254" s="465">
        <v>43413</v>
      </c>
      <c r="N254" s="466">
        <v>10</v>
      </c>
      <c r="O254" s="464">
        <f t="shared" si="7"/>
        <v>68121.133333333331</v>
      </c>
      <c r="P254" s="457"/>
      <c r="Q254" s="457" t="s">
        <v>2410</v>
      </c>
      <c r="R254" s="657"/>
      <c r="S254" s="443"/>
      <c r="T254" s="443"/>
    </row>
    <row r="255" spans="1:20" ht="14.25" x14ac:dyDescent="0.2">
      <c r="A255" s="891"/>
      <c r="B255" s="891" t="s">
        <v>711</v>
      </c>
      <c r="C255" s="446"/>
      <c r="D255" s="446"/>
      <c r="E255" s="432" t="s">
        <v>1815</v>
      </c>
      <c r="F255" s="432" t="s">
        <v>1714</v>
      </c>
      <c r="G255" s="432" t="s">
        <v>1856</v>
      </c>
      <c r="H255" s="463">
        <v>1</v>
      </c>
      <c r="I255" s="464"/>
      <c r="J255" s="464">
        <v>6767</v>
      </c>
      <c r="K255" s="464"/>
      <c r="L255" s="465">
        <v>43108</v>
      </c>
      <c r="M255" s="465">
        <v>43413</v>
      </c>
      <c r="N255" s="466">
        <v>10</v>
      </c>
      <c r="O255" s="464">
        <f t="shared" si="7"/>
        <v>68121.133333333331</v>
      </c>
      <c r="P255" s="457"/>
      <c r="Q255" s="457" t="s">
        <v>2410</v>
      </c>
      <c r="R255" s="657"/>
      <c r="S255" s="443"/>
      <c r="T255" s="443"/>
    </row>
    <row r="256" spans="1:20" ht="14.25" x14ac:dyDescent="0.2">
      <c r="A256" s="891"/>
      <c r="B256" s="891" t="s">
        <v>711</v>
      </c>
      <c r="C256" s="446"/>
      <c r="D256" s="446"/>
      <c r="E256" s="432" t="s">
        <v>1886</v>
      </c>
      <c r="F256" s="432" t="s">
        <v>1723</v>
      </c>
      <c r="G256" s="432" t="s">
        <v>1856</v>
      </c>
      <c r="H256" s="463">
        <v>1</v>
      </c>
      <c r="I256" s="464"/>
      <c r="J256" s="464">
        <v>9001</v>
      </c>
      <c r="K256" s="464"/>
      <c r="L256" s="465">
        <v>43108</v>
      </c>
      <c r="M256" s="465">
        <v>43413</v>
      </c>
      <c r="N256" s="466">
        <v>10</v>
      </c>
      <c r="O256" s="464">
        <f t="shared" si="7"/>
        <v>90610.066666666666</v>
      </c>
      <c r="P256" s="457"/>
      <c r="Q256" s="457" t="s">
        <v>2410</v>
      </c>
      <c r="R256" s="657"/>
      <c r="S256" s="443"/>
      <c r="T256" s="443"/>
    </row>
    <row r="257" spans="1:20" ht="14.25" x14ac:dyDescent="0.2">
      <c r="A257" s="891"/>
      <c r="B257" s="891" t="s">
        <v>711</v>
      </c>
      <c r="C257" s="446"/>
      <c r="D257" s="446"/>
      <c r="E257" s="432" t="s">
        <v>1887</v>
      </c>
      <c r="F257" s="432" t="s">
        <v>1714</v>
      </c>
      <c r="G257" s="432" t="s">
        <v>1856</v>
      </c>
      <c r="H257" s="463">
        <v>1</v>
      </c>
      <c r="I257" s="464"/>
      <c r="J257" s="464">
        <v>6767</v>
      </c>
      <c r="K257" s="464"/>
      <c r="L257" s="465">
        <v>43108</v>
      </c>
      <c r="M257" s="465">
        <v>43413</v>
      </c>
      <c r="N257" s="466">
        <v>10</v>
      </c>
      <c r="O257" s="464">
        <f t="shared" si="7"/>
        <v>68121.133333333331</v>
      </c>
      <c r="P257" s="457"/>
      <c r="Q257" s="457" t="s">
        <v>2410</v>
      </c>
      <c r="R257" s="657"/>
      <c r="S257" s="443"/>
      <c r="T257" s="443"/>
    </row>
    <row r="258" spans="1:20" ht="14.25" x14ac:dyDescent="0.2">
      <c r="A258" s="891"/>
      <c r="B258" s="891" t="s">
        <v>711</v>
      </c>
      <c r="C258" s="446"/>
      <c r="D258" s="446"/>
      <c r="E258" s="432" t="s">
        <v>1887</v>
      </c>
      <c r="F258" s="432" t="s">
        <v>1714</v>
      </c>
      <c r="G258" s="432" t="s">
        <v>1856</v>
      </c>
      <c r="H258" s="463">
        <v>1</v>
      </c>
      <c r="I258" s="464"/>
      <c r="J258" s="464">
        <v>6767</v>
      </c>
      <c r="K258" s="464"/>
      <c r="L258" s="465">
        <v>43108</v>
      </c>
      <c r="M258" s="465">
        <v>43413</v>
      </c>
      <c r="N258" s="466">
        <v>10</v>
      </c>
      <c r="O258" s="464">
        <f t="shared" si="7"/>
        <v>68121.133333333331</v>
      </c>
      <c r="P258" s="457"/>
      <c r="Q258" s="457" t="s">
        <v>2410</v>
      </c>
      <c r="R258" s="657"/>
      <c r="S258" s="443"/>
      <c r="T258" s="443"/>
    </row>
    <row r="259" spans="1:20" ht="14.25" x14ac:dyDescent="0.2">
      <c r="A259" s="891"/>
      <c r="B259" s="891" t="s">
        <v>711</v>
      </c>
      <c r="C259" s="446"/>
      <c r="D259" s="446"/>
      <c r="E259" s="432" t="s">
        <v>1819</v>
      </c>
      <c r="F259" s="432" t="s">
        <v>1714</v>
      </c>
      <c r="G259" s="432" t="s">
        <v>1856</v>
      </c>
      <c r="H259" s="463">
        <v>1</v>
      </c>
      <c r="I259" s="464"/>
      <c r="J259" s="464">
        <v>6767</v>
      </c>
      <c r="K259" s="464"/>
      <c r="L259" s="465">
        <v>43108</v>
      </c>
      <c r="M259" s="465">
        <v>43413</v>
      </c>
      <c r="N259" s="466">
        <v>10</v>
      </c>
      <c r="O259" s="464">
        <f t="shared" si="7"/>
        <v>68121.133333333331</v>
      </c>
      <c r="P259" s="457"/>
      <c r="Q259" s="457" t="s">
        <v>2410</v>
      </c>
      <c r="R259" s="657"/>
      <c r="S259" s="443"/>
      <c r="T259" s="443"/>
    </row>
    <row r="260" spans="1:20" ht="14.25" x14ac:dyDescent="0.2">
      <c r="A260" s="891"/>
      <c r="B260" s="891" t="s">
        <v>711</v>
      </c>
      <c r="C260" s="446"/>
      <c r="D260" s="446"/>
      <c r="E260" s="432" t="s">
        <v>1888</v>
      </c>
      <c r="F260" s="432" t="s">
        <v>1785</v>
      </c>
      <c r="G260" s="432" t="s">
        <v>1856</v>
      </c>
      <c r="H260" s="463">
        <v>1</v>
      </c>
      <c r="I260" s="464"/>
      <c r="J260" s="464">
        <v>6090</v>
      </c>
      <c r="K260" s="464"/>
      <c r="L260" s="465">
        <v>43108</v>
      </c>
      <c r="M260" s="465">
        <v>43413</v>
      </c>
      <c r="N260" s="466">
        <v>10</v>
      </c>
      <c r="O260" s="464">
        <f t="shared" si="7"/>
        <v>61306</v>
      </c>
      <c r="P260" s="457"/>
      <c r="Q260" s="457" t="s">
        <v>2410</v>
      </c>
      <c r="R260" s="657"/>
      <c r="S260" s="443"/>
      <c r="T260" s="443"/>
    </row>
    <row r="261" spans="1:20" ht="14.25" x14ac:dyDescent="0.2">
      <c r="A261" s="891"/>
      <c r="B261" s="891" t="s">
        <v>711</v>
      </c>
      <c r="C261" s="446"/>
      <c r="D261" s="446"/>
      <c r="E261" s="432" t="s">
        <v>1889</v>
      </c>
      <c r="F261" s="432" t="s">
        <v>1714</v>
      </c>
      <c r="G261" s="432" t="s">
        <v>1856</v>
      </c>
      <c r="H261" s="463">
        <v>1</v>
      </c>
      <c r="I261" s="464"/>
      <c r="J261" s="464">
        <v>6767</v>
      </c>
      <c r="K261" s="464"/>
      <c r="L261" s="465">
        <v>43108</v>
      </c>
      <c r="M261" s="465">
        <v>43413</v>
      </c>
      <c r="N261" s="466">
        <v>10</v>
      </c>
      <c r="O261" s="464">
        <f t="shared" si="7"/>
        <v>68121.133333333331</v>
      </c>
      <c r="P261" s="457"/>
      <c r="Q261" s="457" t="s">
        <v>2410</v>
      </c>
      <c r="R261" s="657"/>
      <c r="S261" s="443"/>
      <c r="T261" s="443"/>
    </row>
    <row r="262" spans="1:20" ht="14.25" x14ac:dyDescent="0.2">
      <c r="A262" s="891"/>
      <c r="B262" s="891" t="s">
        <v>711</v>
      </c>
      <c r="C262" s="446"/>
      <c r="D262" s="446"/>
      <c r="E262" s="432" t="s">
        <v>1821</v>
      </c>
      <c r="F262" s="432" t="s">
        <v>1714</v>
      </c>
      <c r="G262" s="432" t="s">
        <v>1856</v>
      </c>
      <c r="H262" s="463">
        <v>1</v>
      </c>
      <c r="I262" s="464"/>
      <c r="J262" s="464">
        <v>9001</v>
      </c>
      <c r="K262" s="464"/>
      <c r="L262" s="465">
        <v>43108</v>
      </c>
      <c r="M262" s="465">
        <v>43413</v>
      </c>
      <c r="N262" s="466">
        <v>10</v>
      </c>
      <c r="O262" s="464">
        <f t="shared" si="7"/>
        <v>90610.066666666666</v>
      </c>
      <c r="P262" s="457"/>
      <c r="Q262" s="457" t="s">
        <v>2410</v>
      </c>
      <c r="R262" s="657"/>
      <c r="S262" s="443"/>
      <c r="T262" s="443"/>
    </row>
    <row r="263" spans="1:20" ht="14.25" x14ac:dyDescent="0.2">
      <c r="A263" s="891"/>
      <c r="B263" s="891" t="s">
        <v>711</v>
      </c>
      <c r="C263" s="446"/>
      <c r="D263" s="446"/>
      <c r="E263" s="432" t="s">
        <v>1890</v>
      </c>
      <c r="F263" s="432" t="s">
        <v>1714</v>
      </c>
      <c r="G263" s="432" t="s">
        <v>1856</v>
      </c>
      <c r="H263" s="463">
        <v>1</v>
      </c>
      <c r="I263" s="464"/>
      <c r="J263" s="464">
        <v>6767</v>
      </c>
      <c r="K263" s="464"/>
      <c r="L263" s="465">
        <v>43108</v>
      </c>
      <c r="M263" s="465">
        <v>43413</v>
      </c>
      <c r="N263" s="466">
        <v>10</v>
      </c>
      <c r="O263" s="464">
        <f t="shared" si="7"/>
        <v>68121.133333333331</v>
      </c>
      <c r="P263" s="457"/>
      <c r="Q263" s="457" t="s">
        <v>2410</v>
      </c>
      <c r="R263" s="657"/>
      <c r="S263" s="443"/>
      <c r="T263" s="443"/>
    </row>
    <row r="264" spans="1:20" ht="14.25" x14ac:dyDescent="0.2">
      <c r="A264" s="891"/>
      <c r="B264" s="891" t="s">
        <v>711</v>
      </c>
      <c r="C264" s="446"/>
      <c r="D264" s="446"/>
      <c r="E264" s="432" t="s">
        <v>1804</v>
      </c>
      <c r="F264" s="432" t="s">
        <v>1714</v>
      </c>
      <c r="G264" s="432" t="s">
        <v>1856</v>
      </c>
      <c r="H264" s="463">
        <v>1</v>
      </c>
      <c r="I264" s="464"/>
      <c r="J264" s="464">
        <v>6767</v>
      </c>
      <c r="K264" s="464"/>
      <c r="L264" s="465">
        <v>43108</v>
      </c>
      <c r="M264" s="465">
        <v>43413</v>
      </c>
      <c r="N264" s="466">
        <v>10</v>
      </c>
      <c r="O264" s="464">
        <f t="shared" si="7"/>
        <v>68121.133333333331</v>
      </c>
      <c r="P264" s="457"/>
      <c r="Q264" s="457" t="s">
        <v>2410</v>
      </c>
      <c r="R264" s="657"/>
      <c r="S264" s="443"/>
      <c r="T264" s="443"/>
    </row>
    <row r="265" spans="1:20" ht="14.25" x14ac:dyDescent="0.2">
      <c r="A265" s="891"/>
      <c r="B265" s="891" t="s">
        <v>711</v>
      </c>
      <c r="C265" s="446"/>
      <c r="D265" s="446"/>
      <c r="E265" s="432" t="s">
        <v>1891</v>
      </c>
      <c r="F265" s="432" t="s">
        <v>1723</v>
      </c>
      <c r="G265" s="432" t="s">
        <v>1856</v>
      </c>
      <c r="H265" s="463">
        <v>1</v>
      </c>
      <c r="I265" s="464"/>
      <c r="J265" s="464">
        <v>9001</v>
      </c>
      <c r="K265" s="464"/>
      <c r="L265" s="465">
        <v>43108</v>
      </c>
      <c r="M265" s="465">
        <v>43413</v>
      </c>
      <c r="N265" s="466">
        <v>10</v>
      </c>
      <c r="O265" s="464">
        <f t="shared" si="7"/>
        <v>90610.066666666666</v>
      </c>
      <c r="P265" s="457"/>
      <c r="Q265" s="457" t="s">
        <v>2410</v>
      </c>
      <c r="R265" s="657"/>
      <c r="S265" s="443"/>
      <c r="T265" s="443"/>
    </row>
    <row r="266" spans="1:20" ht="14.25" x14ac:dyDescent="0.2">
      <c r="A266" s="891"/>
      <c r="B266" s="891" t="s">
        <v>711</v>
      </c>
      <c r="C266" s="446"/>
      <c r="D266" s="446"/>
      <c r="E266" s="432" t="s">
        <v>1842</v>
      </c>
      <c r="F266" s="432" t="s">
        <v>1714</v>
      </c>
      <c r="G266" s="432" t="s">
        <v>1856</v>
      </c>
      <c r="H266" s="463">
        <v>1</v>
      </c>
      <c r="I266" s="464"/>
      <c r="J266" s="464">
        <v>6767</v>
      </c>
      <c r="K266" s="464"/>
      <c r="L266" s="465">
        <v>43108</v>
      </c>
      <c r="M266" s="465">
        <v>43413</v>
      </c>
      <c r="N266" s="466">
        <v>10</v>
      </c>
      <c r="O266" s="464">
        <f t="shared" si="7"/>
        <v>68121.133333333331</v>
      </c>
      <c r="P266" s="457"/>
      <c r="Q266" s="457" t="s">
        <v>2410</v>
      </c>
      <c r="R266" s="657"/>
      <c r="S266" s="443"/>
      <c r="T266" s="443"/>
    </row>
    <row r="267" spans="1:20" ht="14.25" x14ac:dyDescent="0.2">
      <c r="A267" s="891"/>
      <c r="B267" s="891" t="s">
        <v>711</v>
      </c>
      <c r="C267" s="446"/>
      <c r="D267" s="446"/>
      <c r="E267" s="432" t="s">
        <v>1843</v>
      </c>
      <c r="F267" s="432" t="s">
        <v>1714</v>
      </c>
      <c r="G267" s="432" t="s">
        <v>1856</v>
      </c>
      <c r="H267" s="463">
        <v>1</v>
      </c>
      <c r="I267" s="464"/>
      <c r="J267" s="464">
        <v>6767</v>
      </c>
      <c r="K267" s="464"/>
      <c r="L267" s="465">
        <v>43108</v>
      </c>
      <c r="M267" s="465">
        <v>43413</v>
      </c>
      <c r="N267" s="466">
        <v>10</v>
      </c>
      <c r="O267" s="464">
        <f t="shared" si="7"/>
        <v>68121.133333333331</v>
      </c>
      <c r="P267" s="457"/>
      <c r="Q267" s="457" t="s">
        <v>2410</v>
      </c>
      <c r="R267" s="657"/>
      <c r="S267" s="443"/>
      <c r="T267" s="443"/>
    </row>
    <row r="268" spans="1:20" ht="14.25" x14ac:dyDescent="0.2">
      <c r="A268" s="891"/>
      <c r="B268" s="891" t="s">
        <v>711</v>
      </c>
      <c r="C268" s="446"/>
      <c r="D268" s="446"/>
      <c r="E268" s="432" t="s">
        <v>1892</v>
      </c>
      <c r="F268" s="432" t="s">
        <v>1723</v>
      </c>
      <c r="G268" s="432" t="s">
        <v>1856</v>
      </c>
      <c r="H268" s="463">
        <v>1</v>
      </c>
      <c r="I268" s="464"/>
      <c r="J268" s="464">
        <v>9001</v>
      </c>
      <c r="K268" s="464"/>
      <c r="L268" s="465">
        <v>43108</v>
      </c>
      <c r="M268" s="465">
        <v>43413</v>
      </c>
      <c r="N268" s="466">
        <v>10</v>
      </c>
      <c r="O268" s="464">
        <f t="shared" si="7"/>
        <v>90610.066666666666</v>
      </c>
      <c r="P268" s="457"/>
      <c r="Q268" s="457" t="s">
        <v>2410</v>
      </c>
      <c r="R268" s="657"/>
      <c r="S268" s="443"/>
      <c r="T268" s="443"/>
    </row>
    <row r="269" spans="1:20" ht="14.25" x14ac:dyDescent="0.2">
      <c r="A269" s="891"/>
      <c r="B269" s="891" t="s">
        <v>711</v>
      </c>
      <c r="C269" s="446"/>
      <c r="D269" s="446"/>
      <c r="E269" s="432" t="s">
        <v>1836</v>
      </c>
      <c r="F269" s="432" t="s">
        <v>1714</v>
      </c>
      <c r="G269" s="432" t="s">
        <v>1856</v>
      </c>
      <c r="H269" s="463">
        <v>1</v>
      </c>
      <c r="I269" s="464"/>
      <c r="J269" s="464">
        <v>6767</v>
      </c>
      <c r="K269" s="464"/>
      <c r="L269" s="465">
        <v>43108</v>
      </c>
      <c r="M269" s="465">
        <v>43413</v>
      </c>
      <c r="N269" s="466">
        <v>10</v>
      </c>
      <c r="O269" s="464">
        <f t="shared" si="7"/>
        <v>68121.133333333331</v>
      </c>
      <c r="P269" s="457"/>
      <c r="Q269" s="457" t="s">
        <v>2410</v>
      </c>
      <c r="R269" s="657"/>
      <c r="S269" s="443"/>
      <c r="T269" s="443"/>
    </row>
    <row r="270" spans="1:20" ht="14.25" x14ac:dyDescent="0.2">
      <c r="A270" s="891"/>
      <c r="B270" s="891" t="s">
        <v>711</v>
      </c>
      <c r="C270" s="446"/>
      <c r="D270" s="446"/>
      <c r="E270" s="432" t="s">
        <v>1893</v>
      </c>
      <c r="F270" s="432" t="s">
        <v>1714</v>
      </c>
      <c r="G270" s="432" t="s">
        <v>1856</v>
      </c>
      <c r="H270" s="463">
        <v>1</v>
      </c>
      <c r="I270" s="464"/>
      <c r="J270" s="464">
        <v>6767</v>
      </c>
      <c r="K270" s="464"/>
      <c r="L270" s="465">
        <v>43108</v>
      </c>
      <c r="M270" s="465">
        <v>43413</v>
      </c>
      <c r="N270" s="466">
        <v>10</v>
      </c>
      <c r="O270" s="464">
        <f t="shared" si="7"/>
        <v>68121.133333333331</v>
      </c>
      <c r="P270" s="457"/>
      <c r="Q270" s="457" t="s">
        <v>2410</v>
      </c>
      <c r="R270" s="657"/>
      <c r="S270" s="443"/>
      <c r="T270" s="443"/>
    </row>
    <row r="271" spans="1:20" ht="14.25" x14ac:dyDescent="0.2">
      <c r="A271" s="891"/>
      <c r="B271" s="891" t="s">
        <v>711</v>
      </c>
      <c r="C271" s="446"/>
      <c r="D271" s="446"/>
      <c r="E271" s="432" t="s">
        <v>1894</v>
      </c>
      <c r="F271" s="432" t="s">
        <v>1714</v>
      </c>
      <c r="G271" s="432" t="s">
        <v>1856</v>
      </c>
      <c r="H271" s="463">
        <v>1</v>
      </c>
      <c r="I271" s="464"/>
      <c r="J271" s="464">
        <v>6767</v>
      </c>
      <c r="K271" s="464"/>
      <c r="L271" s="465">
        <v>43108</v>
      </c>
      <c r="M271" s="465">
        <v>43413</v>
      </c>
      <c r="N271" s="466">
        <v>10</v>
      </c>
      <c r="O271" s="464">
        <f t="shared" si="7"/>
        <v>68121.133333333331</v>
      </c>
      <c r="P271" s="457"/>
      <c r="Q271" s="457" t="s">
        <v>2410</v>
      </c>
      <c r="R271" s="657"/>
      <c r="S271" s="443"/>
      <c r="T271" s="443"/>
    </row>
    <row r="272" spans="1:20" ht="14.25" x14ac:dyDescent="0.2">
      <c r="A272" s="891"/>
      <c r="B272" s="891" t="s">
        <v>711</v>
      </c>
      <c r="C272" s="446"/>
      <c r="D272" s="446"/>
      <c r="E272" s="432" t="s">
        <v>1895</v>
      </c>
      <c r="F272" s="432" t="s">
        <v>1714</v>
      </c>
      <c r="G272" s="432" t="s">
        <v>1856</v>
      </c>
      <c r="H272" s="463">
        <v>1</v>
      </c>
      <c r="I272" s="464"/>
      <c r="J272" s="464">
        <v>6767</v>
      </c>
      <c r="K272" s="464"/>
      <c r="L272" s="465">
        <v>43108</v>
      </c>
      <c r="M272" s="465">
        <v>43413</v>
      </c>
      <c r="N272" s="466">
        <v>10</v>
      </c>
      <c r="O272" s="464">
        <f t="shared" si="7"/>
        <v>68121.133333333331</v>
      </c>
      <c r="P272" s="457"/>
      <c r="Q272" s="457" t="s">
        <v>2410</v>
      </c>
      <c r="R272" s="657"/>
      <c r="S272" s="443"/>
      <c r="T272" s="443"/>
    </row>
    <row r="273" spans="1:20" ht="14.25" x14ac:dyDescent="0.2">
      <c r="A273" s="891"/>
      <c r="B273" s="891" t="s">
        <v>711</v>
      </c>
      <c r="C273" s="446"/>
      <c r="D273" s="446"/>
      <c r="E273" s="432" t="s">
        <v>1896</v>
      </c>
      <c r="F273" s="432" t="s">
        <v>1723</v>
      </c>
      <c r="G273" s="432" t="s">
        <v>1856</v>
      </c>
      <c r="H273" s="463">
        <v>1</v>
      </c>
      <c r="I273" s="464"/>
      <c r="J273" s="464">
        <v>9001</v>
      </c>
      <c r="K273" s="464"/>
      <c r="L273" s="465">
        <v>43108</v>
      </c>
      <c r="M273" s="465">
        <v>43413</v>
      </c>
      <c r="N273" s="466">
        <v>10</v>
      </c>
      <c r="O273" s="464">
        <f t="shared" si="7"/>
        <v>90610.066666666666</v>
      </c>
      <c r="P273" s="457"/>
      <c r="Q273" s="457" t="s">
        <v>2410</v>
      </c>
      <c r="R273" s="657"/>
      <c r="S273" s="443"/>
      <c r="T273" s="443"/>
    </row>
    <row r="274" spans="1:20" ht="14.25" x14ac:dyDescent="0.2">
      <c r="A274" s="891"/>
      <c r="B274" s="891" t="s">
        <v>711</v>
      </c>
      <c r="C274" s="446"/>
      <c r="D274" s="446"/>
      <c r="E274" s="432" t="s">
        <v>1844</v>
      </c>
      <c r="F274" s="432" t="s">
        <v>1714</v>
      </c>
      <c r="G274" s="432" t="s">
        <v>1856</v>
      </c>
      <c r="H274" s="463">
        <v>1</v>
      </c>
      <c r="I274" s="464"/>
      <c r="J274" s="464">
        <v>6767</v>
      </c>
      <c r="K274" s="464"/>
      <c r="L274" s="465">
        <v>43108</v>
      </c>
      <c r="M274" s="465">
        <v>43413</v>
      </c>
      <c r="N274" s="466">
        <v>10</v>
      </c>
      <c r="O274" s="464">
        <f t="shared" si="7"/>
        <v>68121.133333333331</v>
      </c>
      <c r="P274" s="457"/>
      <c r="Q274" s="457" t="s">
        <v>2410</v>
      </c>
      <c r="R274" s="657"/>
      <c r="S274" s="443"/>
      <c r="T274" s="443"/>
    </row>
    <row r="275" spans="1:20" ht="14.25" x14ac:dyDescent="0.2">
      <c r="A275" s="891"/>
      <c r="B275" s="891" t="s">
        <v>711</v>
      </c>
      <c r="C275" s="446"/>
      <c r="D275" s="446"/>
      <c r="E275" s="432" t="s">
        <v>1897</v>
      </c>
      <c r="F275" s="432" t="s">
        <v>1723</v>
      </c>
      <c r="G275" s="432" t="s">
        <v>1856</v>
      </c>
      <c r="H275" s="463">
        <v>1</v>
      </c>
      <c r="I275" s="464"/>
      <c r="J275" s="464">
        <v>9001</v>
      </c>
      <c r="K275" s="464"/>
      <c r="L275" s="465">
        <v>43108</v>
      </c>
      <c r="M275" s="465">
        <v>43413</v>
      </c>
      <c r="N275" s="466">
        <v>10</v>
      </c>
      <c r="O275" s="464">
        <f t="shared" si="7"/>
        <v>90610.066666666666</v>
      </c>
      <c r="P275" s="457"/>
      <c r="Q275" s="457" t="s">
        <v>2410</v>
      </c>
      <c r="R275" s="657"/>
      <c r="S275" s="443"/>
      <c r="T275" s="443"/>
    </row>
    <row r="276" spans="1:20" ht="28.5" x14ac:dyDescent="0.2">
      <c r="A276" s="891"/>
      <c r="B276" s="891" t="s">
        <v>711</v>
      </c>
      <c r="C276" s="446"/>
      <c r="D276" s="446"/>
      <c r="E276" s="432" t="s">
        <v>1898</v>
      </c>
      <c r="F276" s="432" t="s">
        <v>1714</v>
      </c>
      <c r="G276" s="432" t="s">
        <v>1856</v>
      </c>
      <c r="H276" s="463">
        <v>1</v>
      </c>
      <c r="I276" s="464"/>
      <c r="J276" s="464">
        <v>6767</v>
      </c>
      <c r="K276" s="464"/>
      <c r="L276" s="465">
        <v>43108</v>
      </c>
      <c r="M276" s="465">
        <v>43413</v>
      </c>
      <c r="N276" s="466">
        <v>10</v>
      </c>
      <c r="O276" s="464">
        <f t="shared" si="7"/>
        <v>68121.133333333331</v>
      </c>
      <c r="P276" s="457"/>
      <c r="Q276" s="457" t="s">
        <v>2410</v>
      </c>
      <c r="R276" s="657"/>
      <c r="S276" s="443"/>
      <c r="T276" s="443"/>
    </row>
    <row r="277" spans="1:20" ht="28.5" x14ac:dyDescent="0.2">
      <c r="A277" s="891"/>
      <c r="B277" s="891" t="s">
        <v>711</v>
      </c>
      <c r="C277" s="446"/>
      <c r="D277" s="446"/>
      <c r="E277" s="432" t="s">
        <v>1898</v>
      </c>
      <c r="F277" s="432" t="s">
        <v>1714</v>
      </c>
      <c r="G277" s="432" t="s">
        <v>1856</v>
      </c>
      <c r="H277" s="463">
        <v>1</v>
      </c>
      <c r="I277" s="464"/>
      <c r="J277" s="464">
        <v>6767</v>
      </c>
      <c r="K277" s="464"/>
      <c r="L277" s="465">
        <v>43108</v>
      </c>
      <c r="M277" s="465">
        <v>43413</v>
      </c>
      <c r="N277" s="466">
        <v>10</v>
      </c>
      <c r="O277" s="464">
        <f t="shared" si="7"/>
        <v>68121.133333333331</v>
      </c>
      <c r="P277" s="457"/>
      <c r="Q277" s="457" t="s">
        <v>2410</v>
      </c>
      <c r="R277" s="657"/>
      <c r="S277" s="443"/>
      <c r="T277" s="443"/>
    </row>
    <row r="278" spans="1:20" ht="14.25" x14ac:dyDescent="0.2">
      <c r="A278" s="891"/>
      <c r="B278" s="891" t="s">
        <v>711</v>
      </c>
      <c r="C278" s="446"/>
      <c r="D278" s="446"/>
      <c r="E278" s="432" t="s">
        <v>1899</v>
      </c>
      <c r="F278" s="432" t="s">
        <v>1714</v>
      </c>
      <c r="G278" s="432" t="s">
        <v>1856</v>
      </c>
      <c r="H278" s="463">
        <v>1</v>
      </c>
      <c r="I278" s="464"/>
      <c r="J278" s="464">
        <v>6767</v>
      </c>
      <c r="K278" s="464"/>
      <c r="L278" s="465">
        <v>43108</v>
      </c>
      <c r="M278" s="465">
        <v>43413</v>
      </c>
      <c r="N278" s="466">
        <v>10</v>
      </c>
      <c r="O278" s="464">
        <f t="shared" si="7"/>
        <v>68121.133333333331</v>
      </c>
      <c r="P278" s="457"/>
      <c r="Q278" s="457" t="s">
        <v>2410</v>
      </c>
      <c r="R278" s="657"/>
      <c r="S278" s="443"/>
      <c r="T278" s="443"/>
    </row>
    <row r="279" spans="1:20" ht="14.25" x14ac:dyDescent="0.2">
      <c r="A279" s="891"/>
      <c r="B279" s="891" t="s">
        <v>711</v>
      </c>
      <c r="C279" s="446"/>
      <c r="D279" s="446"/>
      <c r="E279" s="432" t="s">
        <v>1845</v>
      </c>
      <c r="F279" s="432" t="s">
        <v>1714</v>
      </c>
      <c r="G279" s="432" t="s">
        <v>1856</v>
      </c>
      <c r="H279" s="463">
        <v>1</v>
      </c>
      <c r="I279" s="464"/>
      <c r="J279" s="464">
        <v>6767</v>
      </c>
      <c r="K279" s="464"/>
      <c r="L279" s="465">
        <v>43108</v>
      </c>
      <c r="M279" s="465">
        <v>43413</v>
      </c>
      <c r="N279" s="466">
        <v>10</v>
      </c>
      <c r="O279" s="464">
        <f t="shared" si="7"/>
        <v>68121.133333333331</v>
      </c>
      <c r="P279" s="457"/>
      <c r="Q279" s="457" t="s">
        <v>2410</v>
      </c>
      <c r="R279" s="657"/>
      <c r="S279" s="443"/>
      <c r="T279" s="443"/>
    </row>
    <row r="280" spans="1:20" ht="14.25" x14ac:dyDescent="0.2">
      <c r="A280" s="891"/>
      <c r="B280" s="891" t="s">
        <v>711</v>
      </c>
      <c r="C280" s="446"/>
      <c r="D280" s="446"/>
      <c r="E280" s="432" t="s">
        <v>1900</v>
      </c>
      <c r="F280" s="432" t="s">
        <v>1714</v>
      </c>
      <c r="G280" s="432" t="s">
        <v>1856</v>
      </c>
      <c r="H280" s="463">
        <v>1</v>
      </c>
      <c r="I280" s="464"/>
      <c r="J280" s="464">
        <v>6767</v>
      </c>
      <c r="K280" s="464"/>
      <c r="L280" s="465">
        <v>43108</v>
      </c>
      <c r="M280" s="465">
        <v>43413</v>
      </c>
      <c r="N280" s="466">
        <v>10</v>
      </c>
      <c r="O280" s="464">
        <f t="shared" si="7"/>
        <v>68121.133333333331</v>
      </c>
      <c r="P280" s="457"/>
      <c r="Q280" s="457" t="s">
        <v>2410</v>
      </c>
      <c r="R280" s="657"/>
      <c r="S280" s="443"/>
      <c r="T280" s="443"/>
    </row>
    <row r="281" spans="1:20" ht="14.25" x14ac:dyDescent="0.2">
      <c r="A281" s="891"/>
      <c r="B281" s="891" t="s">
        <v>711</v>
      </c>
      <c r="C281" s="446"/>
      <c r="D281" s="446"/>
      <c r="E281" s="432" t="s">
        <v>1848</v>
      </c>
      <c r="F281" s="432" t="s">
        <v>1714</v>
      </c>
      <c r="G281" s="432" t="s">
        <v>1856</v>
      </c>
      <c r="H281" s="463">
        <v>1</v>
      </c>
      <c r="I281" s="464"/>
      <c r="J281" s="464">
        <v>6767</v>
      </c>
      <c r="K281" s="464"/>
      <c r="L281" s="465">
        <v>43108</v>
      </c>
      <c r="M281" s="465">
        <v>43413</v>
      </c>
      <c r="N281" s="466">
        <v>10</v>
      </c>
      <c r="O281" s="464">
        <f t="shared" si="7"/>
        <v>68121.133333333331</v>
      </c>
      <c r="P281" s="457"/>
      <c r="Q281" s="457" t="s">
        <v>2410</v>
      </c>
      <c r="R281" s="657"/>
      <c r="S281" s="443"/>
      <c r="T281" s="443"/>
    </row>
    <row r="282" spans="1:20" ht="14.25" x14ac:dyDescent="0.2">
      <c r="A282" s="891"/>
      <c r="B282" s="891" t="s">
        <v>711</v>
      </c>
      <c r="C282" s="446"/>
      <c r="D282" s="446"/>
      <c r="E282" s="432" t="s">
        <v>1901</v>
      </c>
      <c r="F282" s="432" t="s">
        <v>1723</v>
      </c>
      <c r="G282" s="432" t="s">
        <v>1856</v>
      </c>
      <c r="H282" s="463">
        <v>1</v>
      </c>
      <c r="I282" s="464"/>
      <c r="J282" s="464">
        <v>9001</v>
      </c>
      <c r="K282" s="464"/>
      <c r="L282" s="465">
        <v>43108</v>
      </c>
      <c r="M282" s="465">
        <v>43413</v>
      </c>
      <c r="N282" s="466">
        <v>10</v>
      </c>
      <c r="O282" s="464">
        <f t="shared" si="7"/>
        <v>90610.066666666666</v>
      </c>
      <c r="P282" s="457"/>
      <c r="Q282" s="457" t="s">
        <v>2410</v>
      </c>
      <c r="R282" s="657"/>
      <c r="S282" s="443"/>
      <c r="T282" s="443"/>
    </row>
    <row r="283" spans="1:20" ht="14.25" x14ac:dyDescent="0.2">
      <c r="A283" s="891"/>
      <c r="B283" s="891" t="s">
        <v>711</v>
      </c>
      <c r="C283" s="446"/>
      <c r="D283" s="446"/>
      <c r="E283" s="432" t="s">
        <v>1850</v>
      </c>
      <c r="F283" s="432" t="s">
        <v>1714</v>
      </c>
      <c r="G283" s="432" t="s">
        <v>1856</v>
      </c>
      <c r="H283" s="463">
        <v>1</v>
      </c>
      <c r="I283" s="464"/>
      <c r="J283" s="464">
        <v>6767</v>
      </c>
      <c r="K283" s="464"/>
      <c r="L283" s="465">
        <v>43108</v>
      </c>
      <c r="M283" s="465">
        <v>43413</v>
      </c>
      <c r="N283" s="466">
        <v>10</v>
      </c>
      <c r="O283" s="464">
        <f t="shared" si="7"/>
        <v>68121.133333333331</v>
      </c>
      <c r="P283" s="457"/>
      <c r="Q283" s="457" t="s">
        <v>2410</v>
      </c>
      <c r="R283" s="657"/>
      <c r="S283" s="443"/>
      <c r="T283" s="443"/>
    </row>
    <row r="284" spans="1:20" ht="14.25" x14ac:dyDescent="0.2">
      <c r="A284" s="891"/>
      <c r="B284" s="891" t="s">
        <v>711</v>
      </c>
      <c r="C284" s="446"/>
      <c r="D284" s="446"/>
      <c r="E284" s="432" t="s">
        <v>1902</v>
      </c>
      <c r="F284" s="432" t="s">
        <v>1714</v>
      </c>
      <c r="G284" s="432" t="s">
        <v>1856</v>
      </c>
      <c r="H284" s="463">
        <v>1</v>
      </c>
      <c r="I284" s="464"/>
      <c r="J284" s="464">
        <v>6767</v>
      </c>
      <c r="K284" s="464"/>
      <c r="L284" s="465">
        <v>43108</v>
      </c>
      <c r="M284" s="465">
        <v>43413</v>
      </c>
      <c r="N284" s="466">
        <v>10</v>
      </c>
      <c r="O284" s="464">
        <f t="shared" si="7"/>
        <v>68121.133333333331</v>
      </c>
      <c r="P284" s="457"/>
      <c r="Q284" s="457" t="s">
        <v>2410</v>
      </c>
      <c r="R284" s="657"/>
      <c r="S284" s="443"/>
      <c r="T284" s="443"/>
    </row>
    <row r="285" spans="1:20" ht="14.25" x14ac:dyDescent="0.2">
      <c r="A285" s="891"/>
      <c r="B285" s="891" t="s">
        <v>316</v>
      </c>
      <c r="C285" s="446"/>
      <c r="D285" s="446"/>
      <c r="E285" s="432" t="s">
        <v>1903</v>
      </c>
      <c r="F285" s="432" t="s">
        <v>1723</v>
      </c>
      <c r="G285" s="432" t="s">
        <v>1856</v>
      </c>
      <c r="H285" s="463">
        <v>1</v>
      </c>
      <c r="I285" s="464"/>
      <c r="J285" s="464">
        <v>9001</v>
      </c>
      <c r="K285" s="464"/>
      <c r="L285" s="465">
        <v>43108</v>
      </c>
      <c r="M285" s="465">
        <v>43413</v>
      </c>
      <c r="N285" s="466">
        <v>10</v>
      </c>
      <c r="O285" s="464">
        <f t="shared" si="7"/>
        <v>90610.066666666666</v>
      </c>
      <c r="P285" s="457"/>
      <c r="Q285" s="457" t="s">
        <v>2410</v>
      </c>
      <c r="R285" s="657"/>
      <c r="S285" s="443"/>
      <c r="T285" s="443"/>
    </row>
    <row r="286" spans="1:20" ht="14.25" x14ac:dyDescent="0.2">
      <c r="A286" s="891"/>
      <c r="B286" s="891" t="s">
        <v>316</v>
      </c>
      <c r="C286" s="446"/>
      <c r="D286" s="446"/>
      <c r="E286" s="432" t="s">
        <v>1904</v>
      </c>
      <c r="F286" s="432" t="s">
        <v>1714</v>
      </c>
      <c r="G286" s="432" t="s">
        <v>1856</v>
      </c>
      <c r="H286" s="463">
        <v>1</v>
      </c>
      <c r="I286" s="464"/>
      <c r="J286" s="464">
        <v>6767</v>
      </c>
      <c r="K286" s="464"/>
      <c r="L286" s="465">
        <v>43108</v>
      </c>
      <c r="M286" s="465">
        <v>43413</v>
      </c>
      <c r="N286" s="466">
        <v>10</v>
      </c>
      <c r="O286" s="464">
        <f t="shared" si="7"/>
        <v>68121.133333333331</v>
      </c>
      <c r="P286" s="457"/>
      <c r="Q286" s="457" t="s">
        <v>2410</v>
      </c>
      <c r="R286" s="657"/>
      <c r="S286" s="443"/>
      <c r="T286" s="443"/>
    </row>
    <row r="287" spans="1:20" ht="14.25" x14ac:dyDescent="0.2">
      <c r="A287" s="891"/>
      <c r="B287" s="891" t="s">
        <v>316</v>
      </c>
      <c r="C287" s="446"/>
      <c r="D287" s="446"/>
      <c r="E287" s="432" t="s">
        <v>1905</v>
      </c>
      <c r="F287" s="432" t="s">
        <v>1714</v>
      </c>
      <c r="G287" s="432" t="s">
        <v>1856</v>
      </c>
      <c r="H287" s="463">
        <v>1</v>
      </c>
      <c r="I287" s="464"/>
      <c r="J287" s="464">
        <v>6767</v>
      </c>
      <c r="K287" s="464"/>
      <c r="L287" s="465">
        <v>43108</v>
      </c>
      <c r="M287" s="465">
        <v>43413</v>
      </c>
      <c r="N287" s="466">
        <v>10</v>
      </c>
      <c r="O287" s="464">
        <f t="shared" si="7"/>
        <v>68121.133333333331</v>
      </c>
      <c r="P287" s="457"/>
      <c r="Q287" s="457" t="s">
        <v>2410</v>
      </c>
      <c r="R287" s="657"/>
      <c r="S287" s="443"/>
      <c r="T287" s="443"/>
    </row>
    <row r="288" spans="1:20" ht="14.25" x14ac:dyDescent="0.2">
      <c r="A288" s="891"/>
      <c r="B288" s="891" t="s">
        <v>316</v>
      </c>
      <c r="C288" s="446"/>
      <c r="D288" s="446"/>
      <c r="E288" s="432" t="s">
        <v>1905</v>
      </c>
      <c r="F288" s="432" t="s">
        <v>1714</v>
      </c>
      <c r="G288" s="432" t="s">
        <v>1856</v>
      </c>
      <c r="H288" s="463">
        <v>1</v>
      </c>
      <c r="I288" s="464"/>
      <c r="J288" s="464">
        <v>6767</v>
      </c>
      <c r="K288" s="464"/>
      <c r="L288" s="465">
        <v>43108</v>
      </c>
      <c r="M288" s="465">
        <v>43413</v>
      </c>
      <c r="N288" s="466">
        <v>10</v>
      </c>
      <c r="O288" s="464">
        <f t="shared" si="7"/>
        <v>68121.133333333331</v>
      </c>
      <c r="P288" s="457"/>
      <c r="Q288" s="457" t="s">
        <v>2410</v>
      </c>
      <c r="R288" s="657"/>
      <c r="S288" s="443"/>
      <c r="T288" s="443"/>
    </row>
    <row r="289" spans="1:20" ht="14.25" x14ac:dyDescent="0.2">
      <c r="A289" s="891"/>
      <c r="B289" s="891" t="s">
        <v>316</v>
      </c>
      <c r="C289" s="446"/>
      <c r="D289" s="446"/>
      <c r="E289" s="432" t="s">
        <v>1906</v>
      </c>
      <c r="F289" s="432" t="s">
        <v>1723</v>
      </c>
      <c r="G289" s="432" t="s">
        <v>1856</v>
      </c>
      <c r="H289" s="463">
        <v>1</v>
      </c>
      <c r="I289" s="464"/>
      <c r="J289" s="464">
        <v>9001</v>
      </c>
      <c r="K289" s="464"/>
      <c r="L289" s="465">
        <v>43108</v>
      </c>
      <c r="M289" s="465">
        <v>43413</v>
      </c>
      <c r="N289" s="466">
        <v>10</v>
      </c>
      <c r="O289" s="464">
        <f t="shared" si="7"/>
        <v>90610.066666666666</v>
      </c>
      <c r="P289" s="457"/>
      <c r="Q289" s="457" t="s">
        <v>2410</v>
      </c>
      <c r="R289" s="657"/>
      <c r="S289" s="443"/>
      <c r="T289" s="443"/>
    </row>
    <row r="290" spans="1:20" ht="14.25" x14ac:dyDescent="0.2">
      <c r="A290" s="891"/>
      <c r="B290" s="891" t="s">
        <v>316</v>
      </c>
      <c r="C290" s="446"/>
      <c r="D290" s="446"/>
      <c r="E290" s="432" t="s">
        <v>1907</v>
      </c>
      <c r="F290" s="432" t="s">
        <v>1723</v>
      </c>
      <c r="G290" s="432" t="s">
        <v>1856</v>
      </c>
      <c r="H290" s="463">
        <v>1</v>
      </c>
      <c r="I290" s="464"/>
      <c r="J290" s="464">
        <v>9001</v>
      </c>
      <c r="K290" s="464"/>
      <c r="L290" s="465">
        <v>43108</v>
      </c>
      <c r="M290" s="465">
        <v>43413</v>
      </c>
      <c r="N290" s="466">
        <v>10</v>
      </c>
      <c r="O290" s="464">
        <f t="shared" si="7"/>
        <v>90610.066666666666</v>
      </c>
      <c r="P290" s="457"/>
      <c r="Q290" s="457" t="s">
        <v>2410</v>
      </c>
      <c r="R290" s="657"/>
      <c r="S290" s="443"/>
      <c r="T290" s="443"/>
    </row>
    <row r="291" spans="1:20" ht="14.25" x14ac:dyDescent="0.2">
      <c r="A291" s="891"/>
      <c r="B291" s="891" t="s">
        <v>316</v>
      </c>
      <c r="C291" s="446"/>
      <c r="D291" s="446"/>
      <c r="E291" s="432" t="s">
        <v>1908</v>
      </c>
      <c r="F291" s="432" t="s">
        <v>1723</v>
      </c>
      <c r="G291" s="432" t="s">
        <v>1856</v>
      </c>
      <c r="H291" s="463">
        <v>1</v>
      </c>
      <c r="I291" s="464"/>
      <c r="J291" s="464">
        <v>9001</v>
      </c>
      <c r="K291" s="464"/>
      <c r="L291" s="465">
        <v>43108</v>
      </c>
      <c r="M291" s="465">
        <v>43413</v>
      </c>
      <c r="N291" s="466">
        <v>10</v>
      </c>
      <c r="O291" s="464">
        <f t="shared" si="7"/>
        <v>90610.066666666666</v>
      </c>
      <c r="P291" s="457"/>
      <c r="Q291" s="457" t="s">
        <v>2410</v>
      </c>
      <c r="R291" s="657"/>
      <c r="S291" s="443"/>
      <c r="T291" s="443"/>
    </row>
    <row r="292" spans="1:20" ht="14.25" x14ac:dyDescent="0.2">
      <c r="A292" s="891"/>
      <c r="B292" s="891" t="s">
        <v>316</v>
      </c>
      <c r="C292" s="446"/>
      <c r="D292" s="446"/>
      <c r="E292" s="432" t="s">
        <v>1909</v>
      </c>
      <c r="F292" s="432" t="s">
        <v>1723</v>
      </c>
      <c r="G292" s="432" t="s">
        <v>1856</v>
      </c>
      <c r="H292" s="463">
        <v>1</v>
      </c>
      <c r="I292" s="464"/>
      <c r="J292" s="464">
        <v>9001</v>
      </c>
      <c r="K292" s="464"/>
      <c r="L292" s="465">
        <v>43108</v>
      </c>
      <c r="M292" s="465">
        <v>43413</v>
      </c>
      <c r="N292" s="466">
        <v>10</v>
      </c>
      <c r="O292" s="464">
        <f t="shared" si="7"/>
        <v>90610.066666666666</v>
      </c>
      <c r="P292" s="457"/>
      <c r="Q292" s="457" t="s">
        <v>2410</v>
      </c>
      <c r="R292" s="657"/>
      <c r="S292" s="443"/>
      <c r="T292" s="443"/>
    </row>
    <row r="293" spans="1:20" ht="14.25" x14ac:dyDescent="0.2">
      <c r="A293" s="891"/>
      <c r="B293" s="891" t="s">
        <v>316</v>
      </c>
      <c r="C293" s="446"/>
      <c r="D293" s="446"/>
      <c r="E293" s="432" t="s">
        <v>1910</v>
      </c>
      <c r="F293" s="432" t="s">
        <v>1911</v>
      </c>
      <c r="G293" s="432" t="s">
        <v>1856</v>
      </c>
      <c r="H293" s="463">
        <v>1</v>
      </c>
      <c r="I293" s="464"/>
      <c r="J293" s="464">
        <v>7174</v>
      </c>
      <c r="K293" s="464"/>
      <c r="L293" s="465">
        <v>43108</v>
      </c>
      <c r="M293" s="465">
        <v>43413</v>
      </c>
      <c r="N293" s="466">
        <v>10</v>
      </c>
      <c r="O293" s="464">
        <f t="shared" si="7"/>
        <v>72218.266666666663</v>
      </c>
      <c r="P293" s="457"/>
      <c r="Q293" s="457" t="s">
        <v>2410</v>
      </c>
      <c r="R293" s="657"/>
      <c r="S293" s="443"/>
      <c r="T293" s="443"/>
    </row>
    <row r="294" spans="1:20" ht="28.5" x14ac:dyDescent="0.2">
      <c r="A294" s="891"/>
      <c r="B294" s="891" t="s">
        <v>316</v>
      </c>
      <c r="C294" s="446"/>
      <c r="D294" s="446"/>
      <c r="E294" s="432" t="s">
        <v>1912</v>
      </c>
      <c r="F294" s="432" t="s">
        <v>1913</v>
      </c>
      <c r="G294" s="432" t="s">
        <v>1856</v>
      </c>
      <c r="H294" s="463">
        <v>1</v>
      </c>
      <c r="I294" s="464"/>
      <c r="J294" s="464">
        <v>9001</v>
      </c>
      <c r="K294" s="464"/>
      <c r="L294" s="465">
        <v>43108</v>
      </c>
      <c r="M294" s="465">
        <v>43413</v>
      </c>
      <c r="N294" s="466">
        <v>10</v>
      </c>
      <c r="O294" s="464">
        <f t="shared" si="7"/>
        <v>90610.066666666666</v>
      </c>
      <c r="P294" s="457"/>
      <c r="Q294" s="457" t="s">
        <v>2410</v>
      </c>
      <c r="R294" s="657"/>
      <c r="S294" s="443"/>
      <c r="T294" s="443"/>
    </row>
    <row r="295" spans="1:20" ht="14.25" x14ac:dyDescent="0.2">
      <c r="A295" s="891"/>
      <c r="B295" s="891" t="s">
        <v>316</v>
      </c>
      <c r="C295" s="446"/>
      <c r="D295" s="446"/>
      <c r="E295" s="432" t="s">
        <v>1914</v>
      </c>
      <c r="F295" s="432" t="s">
        <v>1911</v>
      </c>
      <c r="G295" s="432" t="s">
        <v>1856</v>
      </c>
      <c r="H295" s="463">
        <v>1</v>
      </c>
      <c r="I295" s="464"/>
      <c r="J295" s="464">
        <v>6767</v>
      </c>
      <c r="K295" s="464"/>
      <c r="L295" s="465">
        <v>43108</v>
      </c>
      <c r="M295" s="465">
        <v>43413</v>
      </c>
      <c r="N295" s="466">
        <v>10</v>
      </c>
      <c r="O295" s="464">
        <f t="shared" si="7"/>
        <v>68121.133333333331</v>
      </c>
      <c r="P295" s="457"/>
      <c r="Q295" s="457" t="s">
        <v>2410</v>
      </c>
      <c r="R295" s="657"/>
      <c r="S295" s="443"/>
      <c r="T295" s="443"/>
    </row>
    <row r="296" spans="1:20" ht="14.25" x14ac:dyDescent="0.2">
      <c r="A296" s="891"/>
      <c r="B296" s="891" t="s">
        <v>316</v>
      </c>
      <c r="C296" s="446"/>
      <c r="D296" s="446"/>
      <c r="E296" s="432" t="s">
        <v>1910</v>
      </c>
      <c r="F296" s="432" t="s">
        <v>1911</v>
      </c>
      <c r="G296" s="432" t="s">
        <v>1856</v>
      </c>
      <c r="H296" s="463">
        <v>1</v>
      </c>
      <c r="I296" s="464"/>
      <c r="J296" s="464">
        <v>7174</v>
      </c>
      <c r="K296" s="464"/>
      <c r="L296" s="465">
        <v>43108</v>
      </c>
      <c r="M296" s="465">
        <v>43413</v>
      </c>
      <c r="N296" s="466">
        <v>10</v>
      </c>
      <c r="O296" s="464">
        <f t="shared" si="7"/>
        <v>72218.266666666663</v>
      </c>
      <c r="P296" s="457"/>
      <c r="Q296" s="457" t="s">
        <v>2410</v>
      </c>
      <c r="R296" s="657"/>
      <c r="S296" s="443"/>
      <c r="T296" s="443"/>
    </row>
    <row r="297" spans="1:20" ht="42.75" x14ac:dyDescent="0.2">
      <c r="A297" s="891"/>
      <c r="B297" s="891" t="s">
        <v>316</v>
      </c>
      <c r="C297" s="446"/>
      <c r="D297" s="446"/>
      <c r="E297" s="432" t="s">
        <v>1915</v>
      </c>
      <c r="F297" s="432" t="s">
        <v>1916</v>
      </c>
      <c r="G297" s="432" t="s">
        <v>1856</v>
      </c>
      <c r="H297" s="463">
        <v>1</v>
      </c>
      <c r="I297" s="464"/>
      <c r="J297" s="464">
        <v>6767</v>
      </c>
      <c r="K297" s="464"/>
      <c r="L297" s="465">
        <v>43108</v>
      </c>
      <c r="M297" s="465">
        <v>43413</v>
      </c>
      <c r="N297" s="466">
        <v>10</v>
      </c>
      <c r="O297" s="464">
        <f t="shared" si="7"/>
        <v>68121.133333333331</v>
      </c>
      <c r="P297" s="457"/>
      <c r="Q297" s="457" t="s">
        <v>2410</v>
      </c>
      <c r="R297" s="657"/>
      <c r="S297" s="443"/>
      <c r="T297" s="443"/>
    </row>
    <row r="298" spans="1:20" ht="14.25" x14ac:dyDescent="0.2">
      <c r="A298" s="891"/>
      <c r="B298" s="891" t="s">
        <v>316</v>
      </c>
      <c r="C298" s="446"/>
      <c r="D298" s="446"/>
      <c r="E298" s="432" t="s">
        <v>1917</v>
      </c>
      <c r="F298" s="432" t="s">
        <v>1911</v>
      </c>
      <c r="G298" s="432" t="s">
        <v>1856</v>
      </c>
      <c r="H298" s="463">
        <v>1</v>
      </c>
      <c r="I298" s="464"/>
      <c r="J298" s="464">
        <v>6767</v>
      </c>
      <c r="K298" s="464"/>
      <c r="L298" s="465">
        <v>43108</v>
      </c>
      <c r="M298" s="465">
        <v>43413</v>
      </c>
      <c r="N298" s="466">
        <v>10</v>
      </c>
      <c r="O298" s="464">
        <f t="shared" si="7"/>
        <v>68121.133333333331</v>
      </c>
      <c r="P298" s="457"/>
      <c r="Q298" s="457" t="s">
        <v>2410</v>
      </c>
      <c r="R298" s="657"/>
      <c r="S298" s="443"/>
      <c r="T298" s="443"/>
    </row>
    <row r="299" spans="1:20" ht="14.25" x14ac:dyDescent="0.2">
      <c r="A299" s="891"/>
      <c r="B299" s="891" t="s">
        <v>316</v>
      </c>
      <c r="C299" s="446"/>
      <c r="D299" s="446"/>
      <c r="E299" s="432" t="s">
        <v>1910</v>
      </c>
      <c r="F299" s="432" t="s">
        <v>1911</v>
      </c>
      <c r="G299" s="432" t="s">
        <v>1856</v>
      </c>
      <c r="H299" s="463">
        <v>1</v>
      </c>
      <c r="I299" s="464"/>
      <c r="J299" s="464">
        <v>7174</v>
      </c>
      <c r="K299" s="464"/>
      <c r="L299" s="465">
        <v>43108</v>
      </c>
      <c r="M299" s="465">
        <v>43413</v>
      </c>
      <c r="N299" s="466">
        <v>10</v>
      </c>
      <c r="O299" s="464">
        <f t="shared" si="7"/>
        <v>72218.266666666663</v>
      </c>
      <c r="P299" s="457"/>
      <c r="Q299" s="457" t="s">
        <v>2410</v>
      </c>
      <c r="R299" s="657"/>
      <c r="S299" s="443"/>
      <c r="T299" s="443"/>
    </row>
    <row r="300" spans="1:20" ht="28.5" x14ac:dyDescent="0.2">
      <c r="A300" s="891"/>
      <c r="B300" s="891" t="s">
        <v>316</v>
      </c>
      <c r="C300" s="446"/>
      <c r="D300" s="446"/>
      <c r="E300" s="432" t="s">
        <v>1918</v>
      </c>
      <c r="F300" s="432" t="s">
        <v>1919</v>
      </c>
      <c r="G300" s="432" t="s">
        <v>1856</v>
      </c>
      <c r="H300" s="463">
        <v>1</v>
      </c>
      <c r="I300" s="464"/>
      <c r="J300" s="464">
        <v>6767</v>
      </c>
      <c r="K300" s="464"/>
      <c r="L300" s="465">
        <v>43108</v>
      </c>
      <c r="M300" s="465">
        <v>43413</v>
      </c>
      <c r="N300" s="466">
        <v>10</v>
      </c>
      <c r="O300" s="464">
        <f t="shared" si="7"/>
        <v>68121.133333333331</v>
      </c>
      <c r="P300" s="457"/>
      <c r="Q300" s="457" t="s">
        <v>2410</v>
      </c>
      <c r="R300" s="657"/>
      <c r="S300" s="443"/>
      <c r="T300" s="443"/>
    </row>
    <row r="301" spans="1:20" ht="28.5" x14ac:dyDescent="0.2">
      <c r="A301" s="891"/>
      <c r="B301" s="891" t="s">
        <v>316</v>
      </c>
      <c r="C301" s="446"/>
      <c r="D301" s="446"/>
      <c r="E301" s="432" t="s">
        <v>1918</v>
      </c>
      <c r="F301" s="432" t="s">
        <v>1919</v>
      </c>
      <c r="G301" s="432" t="s">
        <v>1856</v>
      </c>
      <c r="H301" s="463">
        <v>1</v>
      </c>
      <c r="I301" s="464"/>
      <c r="J301" s="464">
        <v>6767</v>
      </c>
      <c r="K301" s="464"/>
      <c r="L301" s="465">
        <v>43108</v>
      </c>
      <c r="M301" s="465">
        <v>43413</v>
      </c>
      <c r="N301" s="466">
        <v>10</v>
      </c>
      <c r="O301" s="464">
        <f t="shared" si="7"/>
        <v>68121.133333333331</v>
      </c>
      <c r="P301" s="457"/>
      <c r="Q301" s="457" t="s">
        <v>2410</v>
      </c>
      <c r="R301" s="657"/>
      <c r="S301" s="443"/>
      <c r="T301" s="443"/>
    </row>
    <row r="302" spans="1:20" ht="28.5" x14ac:dyDescent="0.2">
      <c r="A302" s="891"/>
      <c r="B302" s="891" t="s">
        <v>316</v>
      </c>
      <c r="C302" s="446"/>
      <c r="D302" s="446"/>
      <c r="E302" s="432" t="s">
        <v>1918</v>
      </c>
      <c r="F302" s="432" t="s">
        <v>1919</v>
      </c>
      <c r="G302" s="432" t="s">
        <v>1856</v>
      </c>
      <c r="H302" s="463">
        <v>1</v>
      </c>
      <c r="I302" s="464"/>
      <c r="J302" s="464">
        <v>6767</v>
      </c>
      <c r="K302" s="464"/>
      <c r="L302" s="465">
        <v>43108</v>
      </c>
      <c r="M302" s="465">
        <v>43413</v>
      </c>
      <c r="N302" s="466">
        <v>10</v>
      </c>
      <c r="O302" s="464">
        <f t="shared" si="7"/>
        <v>68121.133333333331</v>
      </c>
      <c r="P302" s="457"/>
      <c r="Q302" s="457" t="s">
        <v>2410</v>
      </c>
      <c r="R302" s="657"/>
      <c r="S302" s="443"/>
      <c r="T302" s="443"/>
    </row>
    <row r="303" spans="1:20" ht="28.5" x14ac:dyDescent="0.2">
      <c r="A303" s="891"/>
      <c r="B303" s="891" t="s">
        <v>316</v>
      </c>
      <c r="C303" s="446"/>
      <c r="D303" s="446"/>
      <c r="E303" s="432" t="s">
        <v>1918</v>
      </c>
      <c r="F303" s="432" t="s">
        <v>1919</v>
      </c>
      <c r="G303" s="432" t="s">
        <v>1856</v>
      </c>
      <c r="H303" s="463">
        <v>1</v>
      </c>
      <c r="I303" s="464"/>
      <c r="J303" s="464">
        <v>6767</v>
      </c>
      <c r="K303" s="464"/>
      <c r="L303" s="465">
        <v>43108</v>
      </c>
      <c r="M303" s="465">
        <v>43413</v>
      </c>
      <c r="N303" s="466">
        <v>10</v>
      </c>
      <c r="O303" s="464">
        <f t="shared" si="7"/>
        <v>68121.133333333331</v>
      </c>
      <c r="P303" s="457"/>
      <c r="Q303" s="457" t="s">
        <v>2410</v>
      </c>
      <c r="R303" s="657"/>
      <c r="S303" s="443"/>
      <c r="T303" s="443"/>
    </row>
    <row r="304" spans="1:20" ht="28.5" x14ac:dyDescent="0.2">
      <c r="A304" s="891"/>
      <c r="B304" s="891" t="s">
        <v>316</v>
      </c>
      <c r="C304" s="446"/>
      <c r="D304" s="446"/>
      <c r="E304" s="432" t="s">
        <v>1918</v>
      </c>
      <c r="F304" s="432" t="s">
        <v>1919</v>
      </c>
      <c r="G304" s="432" t="s">
        <v>1856</v>
      </c>
      <c r="H304" s="463">
        <v>1</v>
      </c>
      <c r="I304" s="464"/>
      <c r="J304" s="464">
        <v>6767</v>
      </c>
      <c r="K304" s="464"/>
      <c r="L304" s="465">
        <v>43108</v>
      </c>
      <c r="M304" s="465">
        <v>43413</v>
      </c>
      <c r="N304" s="466">
        <v>10</v>
      </c>
      <c r="O304" s="464">
        <f t="shared" si="7"/>
        <v>68121.133333333331</v>
      </c>
      <c r="P304" s="457"/>
      <c r="Q304" s="457" t="s">
        <v>2410</v>
      </c>
      <c r="R304" s="657"/>
      <c r="S304" s="443"/>
      <c r="T304" s="443"/>
    </row>
    <row r="305" spans="1:20" ht="14.25" x14ac:dyDescent="0.2">
      <c r="A305" s="891"/>
      <c r="B305" s="891" t="s">
        <v>316</v>
      </c>
      <c r="C305" s="446"/>
      <c r="D305" s="446"/>
      <c r="E305" s="432" t="s">
        <v>1910</v>
      </c>
      <c r="F305" s="432" t="s">
        <v>1911</v>
      </c>
      <c r="G305" s="432" t="s">
        <v>1856</v>
      </c>
      <c r="H305" s="463">
        <v>1</v>
      </c>
      <c r="I305" s="464"/>
      <c r="J305" s="464">
        <v>7174</v>
      </c>
      <c r="K305" s="464"/>
      <c r="L305" s="465">
        <v>43108</v>
      </c>
      <c r="M305" s="465">
        <v>43413</v>
      </c>
      <c r="N305" s="466">
        <v>10</v>
      </c>
      <c r="O305" s="464">
        <f t="shared" si="7"/>
        <v>72218.266666666663</v>
      </c>
      <c r="P305" s="457"/>
      <c r="Q305" s="457" t="s">
        <v>2410</v>
      </c>
      <c r="R305" s="657"/>
      <c r="S305" s="443"/>
      <c r="T305" s="443"/>
    </row>
    <row r="306" spans="1:20" ht="14.25" x14ac:dyDescent="0.2">
      <c r="A306" s="891"/>
      <c r="B306" s="891" t="s">
        <v>459</v>
      </c>
      <c r="C306" s="446"/>
      <c r="D306" s="446"/>
      <c r="E306" s="432" t="s">
        <v>1910</v>
      </c>
      <c r="F306" s="432" t="s">
        <v>1911</v>
      </c>
      <c r="G306" s="432" t="s">
        <v>1856</v>
      </c>
      <c r="H306" s="463">
        <v>1</v>
      </c>
      <c r="I306" s="464"/>
      <c r="J306" s="464">
        <v>9001</v>
      </c>
      <c r="K306" s="464"/>
      <c r="L306" s="465">
        <v>43108</v>
      </c>
      <c r="M306" s="465">
        <v>43413</v>
      </c>
      <c r="N306" s="466">
        <v>10</v>
      </c>
      <c r="O306" s="464">
        <f t="shared" si="7"/>
        <v>90610.066666666666</v>
      </c>
      <c r="P306" s="457"/>
      <c r="Q306" s="457" t="s">
        <v>2410</v>
      </c>
      <c r="R306" s="657"/>
      <c r="S306" s="443"/>
      <c r="T306" s="443"/>
    </row>
    <row r="307" spans="1:20" ht="14.25" x14ac:dyDescent="0.2">
      <c r="A307" s="891"/>
      <c r="B307" s="891" t="s">
        <v>459</v>
      </c>
      <c r="C307" s="446"/>
      <c r="D307" s="446"/>
      <c r="E307" s="432" t="s">
        <v>1920</v>
      </c>
      <c r="F307" s="432" t="s">
        <v>1911</v>
      </c>
      <c r="G307" s="432" t="s">
        <v>1856</v>
      </c>
      <c r="H307" s="463">
        <v>1</v>
      </c>
      <c r="I307" s="464"/>
      <c r="J307" s="464">
        <v>6767</v>
      </c>
      <c r="K307" s="464"/>
      <c r="L307" s="465">
        <v>43108</v>
      </c>
      <c r="M307" s="465">
        <v>43413</v>
      </c>
      <c r="N307" s="466">
        <v>10</v>
      </c>
      <c r="O307" s="464">
        <f t="shared" si="7"/>
        <v>68121.133333333331</v>
      </c>
      <c r="P307" s="457"/>
      <c r="Q307" s="457" t="s">
        <v>2410</v>
      </c>
      <c r="R307" s="657"/>
      <c r="S307" s="443"/>
      <c r="T307" s="443"/>
    </row>
    <row r="308" spans="1:20" ht="28.5" x14ac:dyDescent="0.2">
      <c r="A308" s="891"/>
      <c r="B308" s="891" t="s">
        <v>459</v>
      </c>
      <c r="C308" s="446"/>
      <c r="D308" s="446"/>
      <c r="E308" s="432" t="s">
        <v>1918</v>
      </c>
      <c r="F308" s="432" t="s">
        <v>1919</v>
      </c>
      <c r="G308" s="432" t="s">
        <v>1856</v>
      </c>
      <c r="H308" s="463">
        <v>1</v>
      </c>
      <c r="I308" s="464"/>
      <c r="J308" s="464">
        <v>6767</v>
      </c>
      <c r="K308" s="464"/>
      <c r="L308" s="465">
        <v>43108</v>
      </c>
      <c r="M308" s="465">
        <v>43413</v>
      </c>
      <c r="N308" s="466">
        <v>10</v>
      </c>
      <c r="O308" s="464">
        <f t="shared" si="7"/>
        <v>68121.133333333331</v>
      </c>
      <c r="P308" s="457"/>
      <c r="Q308" s="457" t="s">
        <v>2410</v>
      </c>
      <c r="R308" s="657"/>
      <c r="S308" s="443"/>
      <c r="T308" s="443"/>
    </row>
    <row r="309" spans="1:20" ht="14.25" x14ac:dyDescent="0.2">
      <c r="A309" s="891"/>
      <c r="B309" s="891" t="s">
        <v>459</v>
      </c>
      <c r="C309" s="446"/>
      <c r="D309" s="446"/>
      <c r="E309" s="432" t="s">
        <v>1921</v>
      </c>
      <c r="F309" s="432" t="s">
        <v>1911</v>
      </c>
      <c r="G309" s="432" t="s">
        <v>1856</v>
      </c>
      <c r="H309" s="463">
        <v>1</v>
      </c>
      <c r="I309" s="464"/>
      <c r="J309" s="464">
        <v>9001</v>
      </c>
      <c r="K309" s="464"/>
      <c r="L309" s="465">
        <v>43108</v>
      </c>
      <c r="M309" s="465">
        <v>43413</v>
      </c>
      <c r="N309" s="466">
        <v>10</v>
      </c>
      <c r="O309" s="464">
        <f t="shared" si="7"/>
        <v>90610.066666666666</v>
      </c>
      <c r="P309" s="457"/>
      <c r="Q309" s="457" t="s">
        <v>2410</v>
      </c>
      <c r="R309" s="657"/>
      <c r="S309" s="443"/>
      <c r="T309" s="443"/>
    </row>
    <row r="310" spans="1:20" ht="14.25" x14ac:dyDescent="0.2">
      <c r="A310" s="891"/>
      <c r="B310" s="891" t="s">
        <v>459</v>
      </c>
      <c r="C310" s="446"/>
      <c r="D310" s="446"/>
      <c r="E310" s="432" t="s">
        <v>1922</v>
      </c>
      <c r="F310" s="432" t="s">
        <v>1723</v>
      </c>
      <c r="G310" s="432" t="s">
        <v>1856</v>
      </c>
      <c r="H310" s="463">
        <v>1</v>
      </c>
      <c r="I310" s="464"/>
      <c r="J310" s="464">
        <v>9001</v>
      </c>
      <c r="K310" s="464"/>
      <c r="L310" s="465">
        <v>43108</v>
      </c>
      <c r="M310" s="465">
        <v>43413</v>
      </c>
      <c r="N310" s="466">
        <v>10</v>
      </c>
      <c r="O310" s="464">
        <f t="shared" si="7"/>
        <v>90610.066666666666</v>
      </c>
      <c r="P310" s="457"/>
      <c r="Q310" s="457" t="s">
        <v>2410</v>
      </c>
      <c r="R310" s="657"/>
      <c r="S310" s="443"/>
      <c r="T310" s="443"/>
    </row>
    <row r="311" spans="1:20" ht="14.25" x14ac:dyDescent="0.2">
      <c r="A311" s="891"/>
      <c r="B311" s="891" t="s">
        <v>459</v>
      </c>
      <c r="C311" s="446"/>
      <c r="D311" s="446"/>
      <c r="E311" s="432" t="s">
        <v>1923</v>
      </c>
      <c r="F311" s="432" t="s">
        <v>1717</v>
      </c>
      <c r="G311" s="432" t="s">
        <v>1856</v>
      </c>
      <c r="H311" s="463">
        <v>1</v>
      </c>
      <c r="I311" s="464"/>
      <c r="J311" s="464">
        <v>6090</v>
      </c>
      <c r="K311" s="464"/>
      <c r="L311" s="465">
        <v>43108</v>
      </c>
      <c r="M311" s="465">
        <v>43413</v>
      </c>
      <c r="N311" s="466">
        <v>10</v>
      </c>
      <c r="O311" s="464">
        <f t="shared" si="7"/>
        <v>61306</v>
      </c>
      <c r="P311" s="457"/>
      <c r="Q311" s="457" t="s">
        <v>2410</v>
      </c>
      <c r="R311" s="657"/>
      <c r="S311" s="443"/>
      <c r="T311" s="443"/>
    </row>
    <row r="312" spans="1:20" ht="14.25" x14ac:dyDescent="0.2">
      <c r="A312" s="891"/>
      <c r="B312" s="891" t="s">
        <v>459</v>
      </c>
      <c r="C312" s="446"/>
      <c r="D312" s="446"/>
      <c r="E312" s="432" t="s">
        <v>1924</v>
      </c>
      <c r="F312" s="432" t="s">
        <v>1911</v>
      </c>
      <c r="G312" s="432" t="s">
        <v>1856</v>
      </c>
      <c r="H312" s="463">
        <v>1</v>
      </c>
      <c r="I312" s="464"/>
      <c r="J312" s="464">
        <v>6767</v>
      </c>
      <c r="K312" s="464"/>
      <c r="L312" s="465">
        <v>43108</v>
      </c>
      <c r="M312" s="465">
        <v>43413</v>
      </c>
      <c r="N312" s="466">
        <v>10</v>
      </c>
      <c r="O312" s="464">
        <f t="shared" si="7"/>
        <v>68121.133333333331</v>
      </c>
      <c r="P312" s="457"/>
      <c r="Q312" s="457" t="s">
        <v>2410</v>
      </c>
      <c r="R312" s="657"/>
      <c r="S312" s="443"/>
      <c r="T312" s="443"/>
    </row>
    <row r="313" spans="1:20" ht="14.25" x14ac:dyDescent="0.2">
      <c r="A313" s="891"/>
      <c r="B313" s="891" t="s">
        <v>459</v>
      </c>
      <c r="C313" s="446"/>
      <c r="D313" s="446"/>
      <c r="E313" s="432" t="s">
        <v>1924</v>
      </c>
      <c r="F313" s="432" t="s">
        <v>1911</v>
      </c>
      <c r="G313" s="432" t="s">
        <v>1856</v>
      </c>
      <c r="H313" s="463">
        <v>1</v>
      </c>
      <c r="I313" s="464"/>
      <c r="J313" s="464">
        <v>6767</v>
      </c>
      <c r="K313" s="464"/>
      <c r="L313" s="465">
        <v>43108</v>
      </c>
      <c r="M313" s="465">
        <v>43413</v>
      </c>
      <c r="N313" s="466">
        <v>10</v>
      </c>
      <c r="O313" s="464">
        <f t="shared" si="7"/>
        <v>68121.133333333331</v>
      </c>
      <c r="P313" s="457"/>
      <c r="Q313" s="457" t="s">
        <v>2410</v>
      </c>
      <c r="R313" s="657"/>
      <c r="S313" s="443"/>
      <c r="T313" s="443"/>
    </row>
    <row r="314" spans="1:20" ht="14.25" x14ac:dyDescent="0.2">
      <c r="A314" s="891"/>
      <c r="B314" s="891" t="s">
        <v>459</v>
      </c>
      <c r="C314" s="446"/>
      <c r="D314" s="446"/>
      <c r="E314" s="432" t="s">
        <v>1925</v>
      </c>
      <c r="F314" s="432" t="s">
        <v>1723</v>
      </c>
      <c r="G314" s="432" t="s">
        <v>1856</v>
      </c>
      <c r="H314" s="463">
        <v>1</v>
      </c>
      <c r="I314" s="464"/>
      <c r="J314" s="464">
        <v>9001</v>
      </c>
      <c r="K314" s="464"/>
      <c r="L314" s="465">
        <v>43108</v>
      </c>
      <c r="M314" s="465">
        <v>43413</v>
      </c>
      <c r="N314" s="466">
        <v>10</v>
      </c>
      <c r="O314" s="464">
        <f t="shared" ref="O314:O349" si="8">+(N314*J314)+J314/30*2</f>
        <v>90610.066666666666</v>
      </c>
      <c r="P314" s="457"/>
      <c r="Q314" s="457" t="s">
        <v>2410</v>
      </c>
      <c r="R314" s="657"/>
      <c r="S314" s="443"/>
      <c r="T314" s="443"/>
    </row>
    <row r="315" spans="1:20" ht="14.25" x14ac:dyDescent="0.2">
      <c r="A315" s="891"/>
      <c r="B315" s="891" t="s">
        <v>459</v>
      </c>
      <c r="C315" s="446"/>
      <c r="D315" s="446"/>
      <c r="E315" s="432" t="s">
        <v>1926</v>
      </c>
      <c r="F315" s="432" t="s">
        <v>1911</v>
      </c>
      <c r="G315" s="432" t="s">
        <v>1856</v>
      </c>
      <c r="H315" s="463">
        <v>1</v>
      </c>
      <c r="I315" s="464"/>
      <c r="J315" s="464">
        <v>6767</v>
      </c>
      <c r="K315" s="464"/>
      <c r="L315" s="465">
        <v>43108</v>
      </c>
      <c r="M315" s="465">
        <v>43413</v>
      </c>
      <c r="N315" s="466">
        <v>10</v>
      </c>
      <c r="O315" s="464">
        <f t="shared" si="8"/>
        <v>68121.133333333331</v>
      </c>
      <c r="P315" s="457"/>
      <c r="Q315" s="457" t="s">
        <v>2410</v>
      </c>
      <c r="R315" s="657"/>
      <c r="S315" s="443"/>
      <c r="T315" s="443"/>
    </row>
    <row r="316" spans="1:20" ht="14.25" x14ac:dyDescent="0.2">
      <c r="A316" s="891"/>
      <c r="B316" s="891" t="s">
        <v>459</v>
      </c>
      <c r="C316" s="446"/>
      <c r="D316" s="446"/>
      <c r="E316" s="432" t="s">
        <v>1926</v>
      </c>
      <c r="F316" s="432" t="s">
        <v>1911</v>
      </c>
      <c r="G316" s="432" t="s">
        <v>1856</v>
      </c>
      <c r="H316" s="463">
        <v>1</v>
      </c>
      <c r="I316" s="464"/>
      <c r="J316" s="464">
        <v>6767</v>
      </c>
      <c r="K316" s="464"/>
      <c r="L316" s="465">
        <v>43108</v>
      </c>
      <c r="M316" s="465">
        <v>43413</v>
      </c>
      <c r="N316" s="466">
        <v>10</v>
      </c>
      <c r="O316" s="464">
        <f t="shared" si="8"/>
        <v>68121.133333333331</v>
      </c>
      <c r="P316" s="457"/>
      <c r="Q316" s="457" t="s">
        <v>2410</v>
      </c>
      <c r="R316" s="657"/>
      <c r="S316" s="443"/>
      <c r="T316" s="443"/>
    </row>
    <row r="317" spans="1:20" ht="14.25" x14ac:dyDescent="0.2">
      <c r="A317" s="891"/>
      <c r="B317" s="891" t="s">
        <v>459</v>
      </c>
      <c r="C317" s="446"/>
      <c r="D317" s="446"/>
      <c r="E317" s="432" t="s">
        <v>1926</v>
      </c>
      <c r="F317" s="432" t="s">
        <v>1911</v>
      </c>
      <c r="G317" s="432" t="s">
        <v>1856</v>
      </c>
      <c r="H317" s="463">
        <v>1</v>
      </c>
      <c r="I317" s="464"/>
      <c r="J317" s="464">
        <v>6767</v>
      </c>
      <c r="K317" s="464"/>
      <c r="L317" s="465">
        <v>43108</v>
      </c>
      <c r="M317" s="465">
        <v>43413</v>
      </c>
      <c r="N317" s="466">
        <v>10</v>
      </c>
      <c r="O317" s="464">
        <f t="shared" si="8"/>
        <v>68121.133333333331</v>
      </c>
      <c r="P317" s="457"/>
      <c r="Q317" s="457" t="s">
        <v>2410</v>
      </c>
      <c r="R317" s="657"/>
      <c r="S317" s="443"/>
      <c r="T317" s="443"/>
    </row>
    <row r="318" spans="1:20" ht="14.25" x14ac:dyDescent="0.2">
      <c r="A318" s="891"/>
      <c r="B318" s="891" t="s">
        <v>459</v>
      </c>
      <c r="C318" s="446"/>
      <c r="D318" s="446"/>
      <c r="E318" s="432" t="s">
        <v>1927</v>
      </c>
      <c r="F318" s="432" t="s">
        <v>1911</v>
      </c>
      <c r="G318" s="432" t="s">
        <v>1856</v>
      </c>
      <c r="H318" s="463">
        <v>1</v>
      </c>
      <c r="I318" s="464"/>
      <c r="J318" s="464">
        <v>6767</v>
      </c>
      <c r="K318" s="464"/>
      <c r="L318" s="465">
        <v>43108</v>
      </c>
      <c r="M318" s="465">
        <v>43413</v>
      </c>
      <c r="N318" s="466">
        <v>10</v>
      </c>
      <c r="O318" s="464">
        <f t="shared" si="8"/>
        <v>68121.133333333331</v>
      </c>
      <c r="P318" s="457"/>
      <c r="Q318" s="457" t="s">
        <v>2410</v>
      </c>
      <c r="R318" s="657"/>
      <c r="S318" s="443"/>
      <c r="T318" s="443"/>
    </row>
    <row r="319" spans="1:20" ht="14.25" x14ac:dyDescent="0.2">
      <c r="A319" s="891"/>
      <c r="B319" s="891" t="s">
        <v>459</v>
      </c>
      <c r="C319" s="446"/>
      <c r="D319" s="446"/>
      <c r="E319" s="432" t="s">
        <v>1927</v>
      </c>
      <c r="F319" s="432" t="s">
        <v>1911</v>
      </c>
      <c r="G319" s="432" t="s">
        <v>1856</v>
      </c>
      <c r="H319" s="463">
        <v>1</v>
      </c>
      <c r="I319" s="464"/>
      <c r="J319" s="464">
        <v>6767</v>
      </c>
      <c r="K319" s="464"/>
      <c r="L319" s="465">
        <v>43108</v>
      </c>
      <c r="M319" s="465">
        <v>43413</v>
      </c>
      <c r="N319" s="466">
        <v>10</v>
      </c>
      <c r="O319" s="464">
        <f t="shared" si="8"/>
        <v>68121.133333333331</v>
      </c>
      <c r="P319" s="457"/>
      <c r="Q319" s="457" t="s">
        <v>2410</v>
      </c>
      <c r="R319" s="657"/>
      <c r="S319" s="443"/>
      <c r="T319" s="443"/>
    </row>
    <row r="320" spans="1:20" ht="14.25" x14ac:dyDescent="0.2">
      <c r="A320" s="891"/>
      <c r="B320" s="891" t="s">
        <v>459</v>
      </c>
      <c r="C320" s="446"/>
      <c r="D320" s="446"/>
      <c r="E320" s="432" t="s">
        <v>1928</v>
      </c>
      <c r="F320" s="432" t="s">
        <v>1723</v>
      </c>
      <c r="G320" s="432" t="s">
        <v>1856</v>
      </c>
      <c r="H320" s="463">
        <v>1</v>
      </c>
      <c r="I320" s="464"/>
      <c r="J320" s="464">
        <v>9001</v>
      </c>
      <c r="K320" s="464"/>
      <c r="L320" s="465">
        <v>43108</v>
      </c>
      <c r="M320" s="465">
        <v>43413</v>
      </c>
      <c r="N320" s="466">
        <v>10</v>
      </c>
      <c r="O320" s="464">
        <f t="shared" si="8"/>
        <v>90610.066666666666</v>
      </c>
      <c r="P320" s="457"/>
      <c r="Q320" s="457" t="s">
        <v>2410</v>
      </c>
      <c r="R320" s="657"/>
      <c r="S320" s="443"/>
      <c r="T320" s="443"/>
    </row>
    <row r="321" spans="1:20" ht="14.25" x14ac:dyDescent="0.2">
      <c r="A321" s="891"/>
      <c r="B321" s="891" t="s">
        <v>459</v>
      </c>
      <c r="C321" s="446"/>
      <c r="D321" s="446"/>
      <c r="E321" s="432" t="s">
        <v>1929</v>
      </c>
      <c r="F321" s="432" t="s">
        <v>1723</v>
      </c>
      <c r="G321" s="432" t="s">
        <v>1856</v>
      </c>
      <c r="H321" s="463">
        <v>1</v>
      </c>
      <c r="I321" s="464"/>
      <c r="J321" s="464">
        <v>7174</v>
      </c>
      <c r="K321" s="464"/>
      <c r="L321" s="465">
        <v>43108</v>
      </c>
      <c r="M321" s="465">
        <v>43413</v>
      </c>
      <c r="N321" s="466">
        <v>10</v>
      </c>
      <c r="O321" s="464">
        <f t="shared" si="8"/>
        <v>72218.266666666663</v>
      </c>
      <c r="P321" s="457"/>
      <c r="Q321" s="457" t="s">
        <v>2410</v>
      </c>
      <c r="R321" s="657"/>
      <c r="S321" s="443"/>
      <c r="T321" s="443"/>
    </row>
    <row r="322" spans="1:20" ht="14.25" x14ac:dyDescent="0.2">
      <c r="A322" s="891"/>
      <c r="B322" s="891" t="s">
        <v>459</v>
      </c>
      <c r="C322" s="446"/>
      <c r="D322" s="446"/>
      <c r="E322" s="432" t="s">
        <v>1927</v>
      </c>
      <c r="F322" s="432" t="s">
        <v>1911</v>
      </c>
      <c r="G322" s="432" t="s">
        <v>1856</v>
      </c>
      <c r="H322" s="463">
        <v>1</v>
      </c>
      <c r="I322" s="464"/>
      <c r="J322" s="464">
        <v>7174</v>
      </c>
      <c r="K322" s="464"/>
      <c r="L322" s="465">
        <v>43108</v>
      </c>
      <c r="M322" s="465">
        <v>43413</v>
      </c>
      <c r="N322" s="466">
        <v>10</v>
      </c>
      <c r="O322" s="464">
        <f t="shared" si="8"/>
        <v>72218.266666666663</v>
      </c>
      <c r="P322" s="457"/>
      <c r="Q322" s="457" t="s">
        <v>2410</v>
      </c>
      <c r="R322" s="657"/>
      <c r="S322" s="443"/>
      <c r="T322" s="443"/>
    </row>
    <row r="323" spans="1:20" ht="14.25" x14ac:dyDescent="0.2">
      <c r="A323" s="891"/>
      <c r="B323" s="891" t="s">
        <v>459</v>
      </c>
      <c r="C323" s="446"/>
      <c r="D323" s="446"/>
      <c r="E323" s="432" t="s">
        <v>1924</v>
      </c>
      <c r="F323" s="432" t="s">
        <v>1911</v>
      </c>
      <c r="G323" s="432" t="s">
        <v>1856</v>
      </c>
      <c r="H323" s="463">
        <v>1</v>
      </c>
      <c r="I323" s="464"/>
      <c r="J323" s="464">
        <v>6767</v>
      </c>
      <c r="K323" s="464"/>
      <c r="L323" s="465">
        <v>43108</v>
      </c>
      <c r="M323" s="465">
        <v>43413</v>
      </c>
      <c r="N323" s="466">
        <v>10</v>
      </c>
      <c r="O323" s="464">
        <f t="shared" si="8"/>
        <v>68121.133333333331</v>
      </c>
      <c r="P323" s="457"/>
      <c r="Q323" s="457" t="s">
        <v>2410</v>
      </c>
      <c r="R323" s="657"/>
      <c r="S323" s="443"/>
      <c r="T323" s="443"/>
    </row>
    <row r="324" spans="1:20" ht="14.25" x14ac:dyDescent="0.2">
      <c r="A324" s="891"/>
      <c r="B324" s="891" t="s">
        <v>459</v>
      </c>
      <c r="C324" s="446"/>
      <c r="D324" s="446"/>
      <c r="E324" s="432" t="s">
        <v>1927</v>
      </c>
      <c r="F324" s="432" t="s">
        <v>1911</v>
      </c>
      <c r="G324" s="432" t="s">
        <v>1856</v>
      </c>
      <c r="H324" s="463">
        <v>1</v>
      </c>
      <c r="I324" s="464"/>
      <c r="J324" s="464">
        <v>7174</v>
      </c>
      <c r="K324" s="464"/>
      <c r="L324" s="465">
        <v>43108</v>
      </c>
      <c r="M324" s="465">
        <v>43413</v>
      </c>
      <c r="N324" s="466">
        <v>10</v>
      </c>
      <c r="O324" s="464">
        <f t="shared" si="8"/>
        <v>72218.266666666663</v>
      </c>
      <c r="P324" s="457"/>
      <c r="Q324" s="457" t="s">
        <v>2410</v>
      </c>
      <c r="R324" s="657"/>
      <c r="S324" s="443"/>
      <c r="T324" s="443"/>
    </row>
    <row r="325" spans="1:20" ht="14.25" x14ac:dyDescent="0.2">
      <c r="A325" s="891"/>
      <c r="B325" s="891" t="s">
        <v>459</v>
      </c>
      <c r="C325" s="446"/>
      <c r="D325" s="446"/>
      <c r="E325" s="432" t="s">
        <v>1930</v>
      </c>
      <c r="F325" s="432" t="s">
        <v>1911</v>
      </c>
      <c r="G325" s="432" t="s">
        <v>1856</v>
      </c>
      <c r="H325" s="463">
        <v>1</v>
      </c>
      <c r="I325" s="464"/>
      <c r="J325" s="464">
        <v>6767</v>
      </c>
      <c r="K325" s="464"/>
      <c r="L325" s="465">
        <v>43108</v>
      </c>
      <c r="M325" s="465">
        <v>43413</v>
      </c>
      <c r="N325" s="466">
        <v>10</v>
      </c>
      <c r="O325" s="464">
        <f t="shared" si="8"/>
        <v>68121.133333333331</v>
      </c>
      <c r="P325" s="457"/>
      <c r="Q325" s="457" t="s">
        <v>2410</v>
      </c>
      <c r="R325" s="657"/>
      <c r="S325" s="443"/>
      <c r="T325" s="443"/>
    </row>
    <row r="326" spans="1:20" ht="14.25" x14ac:dyDescent="0.2">
      <c r="A326" s="891"/>
      <c r="B326" s="891" t="s">
        <v>459</v>
      </c>
      <c r="C326" s="446"/>
      <c r="D326" s="446"/>
      <c r="E326" s="432" t="s">
        <v>1931</v>
      </c>
      <c r="F326" s="432" t="s">
        <v>1723</v>
      </c>
      <c r="G326" s="432" t="s">
        <v>1856</v>
      </c>
      <c r="H326" s="463">
        <v>1</v>
      </c>
      <c r="I326" s="464"/>
      <c r="J326" s="464">
        <v>9001</v>
      </c>
      <c r="K326" s="464"/>
      <c r="L326" s="465">
        <v>43108</v>
      </c>
      <c r="M326" s="465">
        <v>43413</v>
      </c>
      <c r="N326" s="466">
        <v>10</v>
      </c>
      <c r="O326" s="464">
        <f t="shared" si="8"/>
        <v>90610.066666666666</v>
      </c>
      <c r="P326" s="457"/>
      <c r="Q326" s="457" t="s">
        <v>2410</v>
      </c>
      <c r="R326" s="657"/>
      <c r="S326" s="443"/>
      <c r="T326" s="443"/>
    </row>
    <row r="327" spans="1:20" ht="14.25" x14ac:dyDescent="0.2">
      <c r="A327" s="891"/>
      <c r="B327" s="891" t="s">
        <v>459</v>
      </c>
      <c r="C327" s="446"/>
      <c r="D327" s="446"/>
      <c r="E327" s="432" t="s">
        <v>1932</v>
      </c>
      <c r="F327" s="432" t="s">
        <v>1911</v>
      </c>
      <c r="G327" s="432" t="s">
        <v>1856</v>
      </c>
      <c r="H327" s="463">
        <v>1</v>
      </c>
      <c r="I327" s="464"/>
      <c r="J327" s="464">
        <v>11303</v>
      </c>
      <c r="K327" s="464"/>
      <c r="L327" s="465">
        <v>43108</v>
      </c>
      <c r="M327" s="465">
        <v>43413</v>
      </c>
      <c r="N327" s="466">
        <v>10</v>
      </c>
      <c r="O327" s="464">
        <f t="shared" si="8"/>
        <v>113783.53333333334</v>
      </c>
      <c r="P327" s="457"/>
      <c r="Q327" s="457" t="s">
        <v>2410</v>
      </c>
      <c r="R327" s="657"/>
      <c r="S327" s="443"/>
      <c r="T327" s="443"/>
    </row>
    <row r="328" spans="1:20" ht="14.25" x14ac:dyDescent="0.2">
      <c r="A328" s="891"/>
      <c r="B328" s="891" t="s">
        <v>459</v>
      </c>
      <c r="C328" s="446"/>
      <c r="D328" s="446"/>
      <c r="E328" s="432" t="s">
        <v>1933</v>
      </c>
      <c r="F328" s="432" t="s">
        <v>1911</v>
      </c>
      <c r="G328" s="432" t="s">
        <v>1856</v>
      </c>
      <c r="H328" s="463">
        <v>1</v>
      </c>
      <c r="I328" s="464"/>
      <c r="J328" s="464">
        <v>7174</v>
      </c>
      <c r="K328" s="464"/>
      <c r="L328" s="465">
        <v>43108</v>
      </c>
      <c r="M328" s="465">
        <v>43413</v>
      </c>
      <c r="N328" s="466">
        <v>10</v>
      </c>
      <c r="O328" s="464">
        <f t="shared" si="8"/>
        <v>72218.266666666663</v>
      </c>
      <c r="P328" s="457"/>
      <c r="Q328" s="457" t="s">
        <v>2410</v>
      </c>
      <c r="R328" s="657"/>
      <c r="S328" s="443"/>
      <c r="T328" s="443"/>
    </row>
    <row r="329" spans="1:20" ht="14.25" x14ac:dyDescent="0.2">
      <c r="A329" s="891"/>
      <c r="B329" s="891" t="s">
        <v>459</v>
      </c>
      <c r="C329" s="446"/>
      <c r="D329" s="446"/>
      <c r="E329" s="432" t="s">
        <v>1934</v>
      </c>
      <c r="F329" s="432" t="s">
        <v>1911</v>
      </c>
      <c r="G329" s="432" t="s">
        <v>1856</v>
      </c>
      <c r="H329" s="463">
        <v>1</v>
      </c>
      <c r="I329" s="464"/>
      <c r="J329" s="464">
        <v>6767</v>
      </c>
      <c r="K329" s="464"/>
      <c r="L329" s="465">
        <v>43108</v>
      </c>
      <c r="M329" s="465">
        <v>43413</v>
      </c>
      <c r="N329" s="466">
        <v>10</v>
      </c>
      <c r="O329" s="464">
        <f t="shared" si="8"/>
        <v>68121.133333333331</v>
      </c>
      <c r="P329" s="457"/>
      <c r="Q329" s="457" t="s">
        <v>2410</v>
      </c>
      <c r="R329" s="657"/>
      <c r="S329" s="443"/>
      <c r="T329" s="443"/>
    </row>
    <row r="330" spans="1:20" ht="14.25" x14ac:dyDescent="0.2">
      <c r="A330" s="891"/>
      <c r="B330" s="891" t="s">
        <v>459</v>
      </c>
      <c r="C330" s="446"/>
      <c r="D330" s="446"/>
      <c r="E330" s="432" t="s">
        <v>1934</v>
      </c>
      <c r="F330" s="432" t="s">
        <v>1911</v>
      </c>
      <c r="G330" s="432" t="s">
        <v>1856</v>
      </c>
      <c r="H330" s="463">
        <v>1</v>
      </c>
      <c r="I330" s="464"/>
      <c r="J330" s="464">
        <v>6767</v>
      </c>
      <c r="K330" s="464"/>
      <c r="L330" s="465">
        <v>43108</v>
      </c>
      <c r="M330" s="465">
        <v>43413</v>
      </c>
      <c r="N330" s="466">
        <v>10</v>
      </c>
      <c r="O330" s="464">
        <f t="shared" si="8"/>
        <v>68121.133333333331</v>
      </c>
      <c r="P330" s="457"/>
      <c r="Q330" s="457" t="s">
        <v>2410</v>
      </c>
      <c r="R330" s="657"/>
      <c r="S330" s="443"/>
      <c r="T330" s="443"/>
    </row>
    <row r="331" spans="1:20" ht="14.25" x14ac:dyDescent="0.2">
      <c r="A331" s="891"/>
      <c r="B331" s="891" t="s">
        <v>459</v>
      </c>
      <c r="C331" s="446"/>
      <c r="D331" s="446"/>
      <c r="E331" s="432" t="s">
        <v>1934</v>
      </c>
      <c r="F331" s="432" t="s">
        <v>1911</v>
      </c>
      <c r="G331" s="432" t="s">
        <v>1856</v>
      </c>
      <c r="H331" s="463">
        <v>1</v>
      </c>
      <c r="I331" s="464"/>
      <c r="J331" s="464">
        <v>6767</v>
      </c>
      <c r="K331" s="464"/>
      <c r="L331" s="465">
        <v>43108</v>
      </c>
      <c r="M331" s="465">
        <v>43413</v>
      </c>
      <c r="N331" s="466">
        <v>10</v>
      </c>
      <c r="O331" s="464">
        <f t="shared" si="8"/>
        <v>68121.133333333331</v>
      </c>
      <c r="P331" s="457"/>
      <c r="Q331" s="457" t="s">
        <v>2410</v>
      </c>
      <c r="R331" s="657"/>
      <c r="S331" s="443"/>
      <c r="T331" s="443"/>
    </row>
    <row r="332" spans="1:20" ht="14.25" x14ac:dyDescent="0.2">
      <c r="A332" s="891"/>
      <c r="B332" s="891" t="s">
        <v>459</v>
      </c>
      <c r="C332" s="446"/>
      <c r="D332" s="446"/>
      <c r="E332" s="432" t="s">
        <v>1934</v>
      </c>
      <c r="F332" s="432" t="s">
        <v>1911</v>
      </c>
      <c r="G332" s="432" t="s">
        <v>1856</v>
      </c>
      <c r="H332" s="463">
        <v>1</v>
      </c>
      <c r="I332" s="464"/>
      <c r="J332" s="464">
        <v>6767</v>
      </c>
      <c r="K332" s="464"/>
      <c r="L332" s="465">
        <v>43108</v>
      </c>
      <c r="M332" s="465">
        <v>43413</v>
      </c>
      <c r="N332" s="466">
        <v>10</v>
      </c>
      <c r="O332" s="464">
        <f t="shared" si="8"/>
        <v>68121.133333333331</v>
      </c>
      <c r="P332" s="457"/>
      <c r="Q332" s="457" t="s">
        <v>2410</v>
      </c>
      <c r="R332" s="657"/>
      <c r="S332" s="443"/>
      <c r="T332" s="443"/>
    </row>
    <row r="333" spans="1:20" ht="14.25" x14ac:dyDescent="0.2">
      <c r="A333" s="891"/>
      <c r="B333" s="891" t="s">
        <v>459</v>
      </c>
      <c r="C333" s="446"/>
      <c r="D333" s="446"/>
      <c r="E333" s="432" t="s">
        <v>1935</v>
      </c>
      <c r="F333" s="432" t="s">
        <v>1911</v>
      </c>
      <c r="G333" s="432" t="s">
        <v>1856</v>
      </c>
      <c r="H333" s="463">
        <v>1</v>
      </c>
      <c r="I333" s="464"/>
      <c r="J333" s="464">
        <v>6767</v>
      </c>
      <c r="K333" s="464"/>
      <c r="L333" s="465">
        <v>43108</v>
      </c>
      <c r="M333" s="465">
        <v>43413</v>
      </c>
      <c r="N333" s="466">
        <v>10</v>
      </c>
      <c r="O333" s="464">
        <f t="shared" si="8"/>
        <v>68121.133333333331</v>
      </c>
      <c r="P333" s="457"/>
      <c r="Q333" s="457" t="s">
        <v>2410</v>
      </c>
      <c r="R333" s="657"/>
      <c r="S333" s="443"/>
      <c r="T333" s="443"/>
    </row>
    <row r="334" spans="1:20" ht="14.25" x14ac:dyDescent="0.2">
      <c r="A334" s="891"/>
      <c r="B334" s="891" t="s">
        <v>459</v>
      </c>
      <c r="C334" s="446"/>
      <c r="D334" s="446"/>
      <c r="E334" s="432" t="s">
        <v>1936</v>
      </c>
      <c r="F334" s="432" t="s">
        <v>1723</v>
      </c>
      <c r="G334" s="432" t="s">
        <v>1856</v>
      </c>
      <c r="H334" s="463">
        <v>1</v>
      </c>
      <c r="I334" s="464"/>
      <c r="J334" s="464">
        <v>9001</v>
      </c>
      <c r="K334" s="464"/>
      <c r="L334" s="465">
        <v>43108</v>
      </c>
      <c r="M334" s="465">
        <v>43413</v>
      </c>
      <c r="N334" s="466">
        <v>10</v>
      </c>
      <c r="O334" s="464">
        <f t="shared" si="8"/>
        <v>90610.066666666666</v>
      </c>
      <c r="P334" s="457"/>
      <c r="Q334" s="457" t="s">
        <v>2410</v>
      </c>
      <c r="R334" s="657"/>
      <c r="S334" s="443"/>
      <c r="T334" s="443"/>
    </row>
    <row r="335" spans="1:20" ht="14.25" x14ac:dyDescent="0.2">
      <c r="A335" s="891"/>
      <c r="B335" s="891" t="s">
        <v>459</v>
      </c>
      <c r="C335" s="446"/>
      <c r="D335" s="446"/>
      <c r="E335" s="432" t="s">
        <v>1937</v>
      </c>
      <c r="F335" s="432" t="s">
        <v>1723</v>
      </c>
      <c r="G335" s="432" t="s">
        <v>1856</v>
      </c>
      <c r="H335" s="463">
        <v>1</v>
      </c>
      <c r="I335" s="464"/>
      <c r="J335" s="464">
        <v>9001</v>
      </c>
      <c r="K335" s="464"/>
      <c r="L335" s="465">
        <v>43108</v>
      </c>
      <c r="M335" s="465">
        <v>43413</v>
      </c>
      <c r="N335" s="466">
        <v>10</v>
      </c>
      <c r="O335" s="464">
        <f t="shared" si="8"/>
        <v>90610.066666666666</v>
      </c>
      <c r="P335" s="457"/>
      <c r="Q335" s="457" t="s">
        <v>2410</v>
      </c>
      <c r="R335" s="657"/>
      <c r="S335" s="443"/>
      <c r="T335" s="443"/>
    </row>
    <row r="336" spans="1:20" ht="14.25" x14ac:dyDescent="0.2">
      <c r="A336" s="891"/>
      <c r="B336" s="891" t="s">
        <v>459</v>
      </c>
      <c r="C336" s="446"/>
      <c r="D336" s="446"/>
      <c r="E336" s="432" t="s">
        <v>1938</v>
      </c>
      <c r="F336" s="432" t="s">
        <v>1911</v>
      </c>
      <c r="G336" s="432" t="s">
        <v>1856</v>
      </c>
      <c r="H336" s="463">
        <v>1</v>
      </c>
      <c r="I336" s="464"/>
      <c r="J336" s="464">
        <v>6767</v>
      </c>
      <c r="K336" s="464"/>
      <c r="L336" s="465">
        <v>43108</v>
      </c>
      <c r="M336" s="465">
        <v>43413</v>
      </c>
      <c r="N336" s="466">
        <v>10</v>
      </c>
      <c r="O336" s="464">
        <f t="shared" si="8"/>
        <v>68121.133333333331</v>
      </c>
      <c r="P336" s="457"/>
      <c r="Q336" s="457" t="s">
        <v>2410</v>
      </c>
      <c r="R336" s="657"/>
      <c r="S336" s="443"/>
      <c r="T336" s="443"/>
    </row>
    <row r="337" spans="1:20" ht="14.25" x14ac:dyDescent="0.2">
      <c r="A337" s="891"/>
      <c r="B337" s="891" t="s">
        <v>459</v>
      </c>
      <c r="C337" s="446"/>
      <c r="D337" s="446"/>
      <c r="E337" s="432" t="s">
        <v>1939</v>
      </c>
      <c r="F337" s="432" t="s">
        <v>1911</v>
      </c>
      <c r="G337" s="432" t="s">
        <v>1856</v>
      </c>
      <c r="H337" s="463">
        <v>1</v>
      </c>
      <c r="I337" s="464"/>
      <c r="J337" s="464">
        <v>9001</v>
      </c>
      <c r="K337" s="464"/>
      <c r="L337" s="465">
        <v>43108</v>
      </c>
      <c r="M337" s="465">
        <v>43413</v>
      </c>
      <c r="N337" s="466">
        <v>10</v>
      </c>
      <c r="O337" s="464">
        <f t="shared" si="8"/>
        <v>90610.066666666666</v>
      </c>
      <c r="P337" s="457"/>
      <c r="Q337" s="457" t="s">
        <v>2410</v>
      </c>
      <c r="R337" s="657"/>
      <c r="S337" s="443"/>
      <c r="T337" s="443"/>
    </row>
    <row r="338" spans="1:20" ht="14.25" x14ac:dyDescent="0.2">
      <c r="A338" s="891"/>
      <c r="B338" s="891" t="s">
        <v>459</v>
      </c>
      <c r="C338" s="446"/>
      <c r="D338" s="446"/>
      <c r="E338" s="432" t="s">
        <v>1751</v>
      </c>
      <c r="F338" s="432" t="s">
        <v>1723</v>
      </c>
      <c r="G338" s="432" t="s">
        <v>1856</v>
      </c>
      <c r="H338" s="463">
        <v>1</v>
      </c>
      <c r="I338" s="464"/>
      <c r="J338" s="464">
        <v>10083</v>
      </c>
      <c r="K338" s="464"/>
      <c r="L338" s="465">
        <v>43108</v>
      </c>
      <c r="M338" s="465">
        <v>43413</v>
      </c>
      <c r="N338" s="466">
        <v>10</v>
      </c>
      <c r="O338" s="464">
        <f t="shared" si="8"/>
        <v>101502.2</v>
      </c>
      <c r="P338" s="457"/>
      <c r="Q338" s="457" t="s">
        <v>2410</v>
      </c>
      <c r="R338" s="657"/>
      <c r="S338" s="443"/>
      <c r="T338" s="443"/>
    </row>
    <row r="339" spans="1:20" ht="14.25" x14ac:dyDescent="0.2">
      <c r="A339" s="891"/>
      <c r="B339" s="891" t="s">
        <v>459</v>
      </c>
      <c r="C339" s="446"/>
      <c r="D339" s="446"/>
      <c r="E339" s="432" t="s">
        <v>1940</v>
      </c>
      <c r="F339" s="432" t="s">
        <v>1723</v>
      </c>
      <c r="G339" s="432" t="s">
        <v>1856</v>
      </c>
      <c r="H339" s="463">
        <v>1</v>
      </c>
      <c r="I339" s="464"/>
      <c r="J339" s="464">
        <v>6767</v>
      </c>
      <c r="K339" s="464"/>
      <c r="L339" s="465">
        <v>43108</v>
      </c>
      <c r="M339" s="465">
        <v>43413</v>
      </c>
      <c r="N339" s="466">
        <v>10</v>
      </c>
      <c r="O339" s="464">
        <f t="shared" si="8"/>
        <v>68121.133333333331</v>
      </c>
      <c r="P339" s="457"/>
      <c r="Q339" s="457" t="s">
        <v>2410</v>
      </c>
      <c r="R339" s="657"/>
      <c r="S339" s="443"/>
      <c r="T339" s="443"/>
    </row>
    <row r="340" spans="1:20" ht="14.25" x14ac:dyDescent="0.2">
      <c r="A340" s="891"/>
      <c r="B340" s="891" t="s">
        <v>1037</v>
      </c>
      <c r="C340" s="446"/>
      <c r="D340" s="446"/>
      <c r="E340" s="432" t="s">
        <v>1941</v>
      </c>
      <c r="F340" s="432" t="s">
        <v>1942</v>
      </c>
      <c r="G340" s="432" t="s">
        <v>1856</v>
      </c>
      <c r="H340" s="463">
        <v>1</v>
      </c>
      <c r="I340" s="464"/>
      <c r="J340" s="464">
        <v>6767</v>
      </c>
      <c r="K340" s="464"/>
      <c r="L340" s="465">
        <v>43108</v>
      </c>
      <c r="M340" s="465">
        <v>43413</v>
      </c>
      <c r="N340" s="466">
        <v>10</v>
      </c>
      <c r="O340" s="464">
        <f t="shared" si="8"/>
        <v>68121.133333333331</v>
      </c>
      <c r="P340" s="457"/>
      <c r="Q340" s="457" t="s">
        <v>2410</v>
      </c>
      <c r="R340" s="657"/>
      <c r="S340" s="443"/>
      <c r="T340" s="443"/>
    </row>
    <row r="341" spans="1:20" ht="28.5" x14ac:dyDescent="0.2">
      <c r="A341" s="891"/>
      <c r="B341" s="891" t="s">
        <v>1037</v>
      </c>
      <c r="C341" s="446"/>
      <c r="D341" s="446"/>
      <c r="E341" s="432" t="s">
        <v>1943</v>
      </c>
      <c r="F341" s="432" t="s">
        <v>1883</v>
      </c>
      <c r="G341" s="432" t="s">
        <v>1856</v>
      </c>
      <c r="H341" s="463">
        <v>1</v>
      </c>
      <c r="I341" s="464"/>
      <c r="J341" s="464">
        <v>6767</v>
      </c>
      <c r="K341" s="464"/>
      <c r="L341" s="465">
        <v>43108</v>
      </c>
      <c r="M341" s="465">
        <v>43413</v>
      </c>
      <c r="N341" s="466">
        <v>10</v>
      </c>
      <c r="O341" s="464">
        <f t="shared" si="8"/>
        <v>68121.133333333331</v>
      </c>
      <c r="P341" s="457"/>
      <c r="Q341" s="457" t="s">
        <v>2410</v>
      </c>
      <c r="R341" s="657"/>
      <c r="S341" s="443"/>
      <c r="T341" s="443"/>
    </row>
    <row r="342" spans="1:20" ht="14.25" x14ac:dyDescent="0.2">
      <c r="A342" s="891"/>
      <c r="B342" s="891" t="s">
        <v>1037</v>
      </c>
      <c r="C342" s="446"/>
      <c r="D342" s="446"/>
      <c r="E342" s="432" t="s">
        <v>1944</v>
      </c>
      <c r="F342" s="432" t="s">
        <v>1719</v>
      </c>
      <c r="G342" s="432" t="s">
        <v>1856</v>
      </c>
      <c r="H342" s="463">
        <v>1</v>
      </c>
      <c r="I342" s="464"/>
      <c r="J342" s="464">
        <v>5007</v>
      </c>
      <c r="K342" s="464"/>
      <c r="L342" s="465">
        <v>43108</v>
      </c>
      <c r="M342" s="465">
        <v>43413</v>
      </c>
      <c r="N342" s="466">
        <v>10</v>
      </c>
      <c r="O342" s="464">
        <f t="shared" si="8"/>
        <v>50403.8</v>
      </c>
      <c r="P342" s="457"/>
      <c r="Q342" s="457" t="s">
        <v>2410</v>
      </c>
      <c r="R342" s="657"/>
      <c r="S342" s="443"/>
      <c r="T342" s="443"/>
    </row>
    <row r="343" spans="1:20" ht="14.25" x14ac:dyDescent="0.2">
      <c r="A343" s="891"/>
      <c r="B343" s="891" t="s">
        <v>1037</v>
      </c>
      <c r="C343" s="446"/>
      <c r="D343" s="446"/>
      <c r="E343" s="432" t="s">
        <v>1945</v>
      </c>
      <c r="F343" s="432" t="s">
        <v>1787</v>
      </c>
      <c r="G343" s="432" t="s">
        <v>1856</v>
      </c>
      <c r="H343" s="463">
        <v>1</v>
      </c>
      <c r="I343" s="464"/>
      <c r="J343" s="464">
        <v>10083</v>
      </c>
      <c r="K343" s="464"/>
      <c r="L343" s="465">
        <v>43108</v>
      </c>
      <c r="M343" s="465">
        <v>43413</v>
      </c>
      <c r="N343" s="466">
        <v>11</v>
      </c>
      <c r="O343" s="464">
        <f t="shared" si="8"/>
        <v>111585.2</v>
      </c>
      <c r="P343" s="457"/>
      <c r="Q343" s="457" t="s">
        <v>2410</v>
      </c>
      <c r="R343" s="657"/>
      <c r="S343" s="443"/>
      <c r="T343" s="443"/>
    </row>
    <row r="344" spans="1:20" ht="14.25" x14ac:dyDescent="0.2">
      <c r="A344" s="891"/>
      <c r="B344" s="891" t="s">
        <v>1037</v>
      </c>
      <c r="C344" s="446"/>
      <c r="D344" s="446"/>
      <c r="E344" s="432" t="s">
        <v>1946</v>
      </c>
      <c r="F344" s="432" t="s">
        <v>1787</v>
      </c>
      <c r="G344" s="432" t="s">
        <v>1856</v>
      </c>
      <c r="H344" s="463">
        <v>1</v>
      </c>
      <c r="I344" s="464"/>
      <c r="J344" s="464">
        <v>9001</v>
      </c>
      <c r="K344" s="464"/>
      <c r="L344" s="465">
        <v>43108</v>
      </c>
      <c r="M344" s="465">
        <v>43413</v>
      </c>
      <c r="N344" s="466">
        <v>11</v>
      </c>
      <c r="O344" s="464">
        <f t="shared" si="8"/>
        <v>99611.066666666666</v>
      </c>
      <c r="P344" s="457"/>
      <c r="Q344" s="457" t="s">
        <v>2410</v>
      </c>
      <c r="R344" s="657"/>
      <c r="S344" s="443"/>
      <c r="T344" s="443"/>
    </row>
    <row r="345" spans="1:20" ht="28.5" x14ac:dyDescent="0.2">
      <c r="A345" s="891"/>
      <c r="B345" s="891" t="s">
        <v>1037</v>
      </c>
      <c r="C345" s="446"/>
      <c r="D345" s="446"/>
      <c r="E345" s="470" t="s">
        <v>1947</v>
      </c>
      <c r="F345" s="471" t="s">
        <v>1948</v>
      </c>
      <c r="G345" s="432" t="s">
        <v>1856</v>
      </c>
      <c r="H345" s="463">
        <v>1</v>
      </c>
      <c r="I345" s="464"/>
      <c r="J345" s="464">
        <v>6767</v>
      </c>
      <c r="K345" s="464"/>
      <c r="L345" s="465">
        <v>43108</v>
      </c>
      <c r="M345" s="465">
        <v>43413</v>
      </c>
      <c r="N345" s="466">
        <v>10</v>
      </c>
      <c r="O345" s="464">
        <f t="shared" si="8"/>
        <v>68121.133333333331</v>
      </c>
      <c r="P345" s="457"/>
      <c r="Q345" s="457" t="s">
        <v>2410</v>
      </c>
      <c r="R345" s="657"/>
      <c r="S345" s="443"/>
      <c r="T345" s="443"/>
    </row>
    <row r="346" spans="1:20" ht="14.25" x14ac:dyDescent="0.2">
      <c r="A346" s="891"/>
      <c r="B346" s="891" t="s">
        <v>1037</v>
      </c>
      <c r="C346" s="446"/>
      <c r="D346" s="446"/>
      <c r="E346" s="432" t="s">
        <v>1949</v>
      </c>
      <c r="F346" s="432" t="s">
        <v>1787</v>
      </c>
      <c r="G346" s="432" t="s">
        <v>1856</v>
      </c>
      <c r="H346" s="463">
        <v>1</v>
      </c>
      <c r="I346" s="464"/>
      <c r="J346" s="464">
        <v>6767</v>
      </c>
      <c r="K346" s="464"/>
      <c r="L346" s="465">
        <v>43108</v>
      </c>
      <c r="M346" s="465">
        <v>43413</v>
      </c>
      <c r="N346" s="466">
        <v>10</v>
      </c>
      <c r="O346" s="464">
        <f t="shared" si="8"/>
        <v>68121.133333333331</v>
      </c>
      <c r="P346" s="457"/>
      <c r="Q346" s="457" t="s">
        <v>2410</v>
      </c>
      <c r="R346" s="657"/>
      <c r="S346" s="443"/>
      <c r="T346" s="443"/>
    </row>
    <row r="347" spans="1:20" ht="14.25" x14ac:dyDescent="0.2">
      <c r="A347" s="891"/>
      <c r="B347" s="891" t="s">
        <v>1037</v>
      </c>
      <c r="C347" s="446"/>
      <c r="D347" s="446"/>
      <c r="E347" s="432" t="s">
        <v>1950</v>
      </c>
      <c r="F347" s="432" t="s">
        <v>1855</v>
      </c>
      <c r="G347" s="432" t="s">
        <v>1856</v>
      </c>
      <c r="H347" s="463">
        <v>1</v>
      </c>
      <c r="I347" s="464"/>
      <c r="J347" s="464">
        <v>9001</v>
      </c>
      <c r="K347" s="464"/>
      <c r="L347" s="465">
        <v>43108</v>
      </c>
      <c r="M347" s="465">
        <v>43413</v>
      </c>
      <c r="N347" s="466">
        <v>10</v>
      </c>
      <c r="O347" s="464">
        <f t="shared" si="8"/>
        <v>90610.066666666666</v>
      </c>
      <c r="P347" s="457"/>
      <c r="Q347" s="457" t="s">
        <v>2410</v>
      </c>
      <c r="R347" s="657"/>
      <c r="S347" s="443"/>
      <c r="T347" s="443"/>
    </row>
    <row r="348" spans="1:20" ht="14.25" x14ac:dyDescent="0.2">
      <c r="A348" s="891"/>
      <c r="B348" s="891" t="s">
        <v>1037</v>
      </c>
      <c r="C348" s="446"/>
      <c r="D348" s="446"/>
      <c r="E348" s="432" t="s">
        <v>1951</v>
      </c>
      <c r="F348" s="432" t="s">
        <v>1952</v>
      </c>
      <c r="G348" s="432" t="s">
        <v>1856</v>
      </c>
      <c r="H348" s="463">
        <v>1</v>
      </c>
      <c r="I348" s="464"/>
      <c r="J348" s="464">
        <v>6767</v>
      </c>
      <c r="K348" s="464"/>
      <c r="L348" s="465">
        <v>43108</v>
      </c>
      <c r="M348" s="465">
        <v>43413</v>
      </c>
      <c r="N348" s="466">
        <v>10</v>
      </c>
      <c r="O348" s="464">
        <f t="shared" si="8"/>
        <v>68121.133333333331</v>
      </c>
      <c r="P348" s="457"/>
      <c r="Q348" s="457" t="s">
        <v>2410</v>
      </c>
      <c r="R348" s="657"/>
      <c r="S348" s="443"/>
      <c r="T348" s="443"/>
    </row>
    <row r="349" spans="1:20" ht="42.75" x14ac:dyDescent="0.2">
      <c r="A349" s="891"/>
      <c r="B349" s="891" t="s">
        <v>1037</v>
      </c>
      <c r="C349" s="446"/>
      <c r="D349" s="446"/>
      <c r="E349" s="432" t="s">
        <v>1953</v>
      </c>
      <c r="F349" s="432" t="s">
        <v>1954</v>
      </c>
      <c r="G349" s="432" t="s">
        <v>1856</v>
      </c>
      <c r="H349" s="463">
        <v>1</v>
      </c>
      <c r="I349" s="464"/>
      <c r="J349" s="464">
        <v>6767</v>
      </c>
      <c r="K349" s="464"/>
      <c r="L349" s="465">
        <v>43108</v>
      </c>
      <c r="M349" s="465">
        <v>43413</v>
      </c>
      <c r="N349" s="466">
        <v>10</v>
      </c>
      <c r="O349" s="464">
        <f t="shared" si="8"/>
        <v>68121.133333333331</v>
      </c>
      <c r="P349" s="457"/>
      <c r="Q349" s="457" t="s">
        <v>2410</v>
      </c>
      <c r="R349" s="657"/>
      <c r="S349" s="443"/>
      <c r="T349" s="443"/>
    </row>
    <row r="350" spans="1:20" ht="28.5" x14ac:dyDescent="0.2">
      <c r="A350" s="891"/>
      <c r="B350" s="891" t="s">
        <v>1037</v>
      </c>
      <c r="C350" s="446"/>
      <c r="D350" s="446"/>
      <c r="E350" s="432" t="s">
        <v>1955</v>
      </c>
      <c r="F350" s="432" t="s">
        <v>1956</v>
      </c>
      <c r="G350" s="432" t="s">
        <v>1856</v>
      </c>
      <c r="H350" s="463">
        <v>1</v>
      </c>
      <c r="I350" s="464"/>
      <c r="J350" s="464">
        <v>9001</v>
      </c>
      <c r="K350" s="464"/>
      <c r="L350" s="465">
        <v>43108</v>
      </c>
      <c r="M350" s="465">
        <v>43462</v>
      </c>
      <c r="N350" s="466">
        <v>11</v>
      </c>
      <c r="O350" s="464">
        <f>+(N350*J350)+J350/30*21</f>
        <v>105311.7</v>
      </c>
      <c r="P350" s="457"/>
      <c r="Q350" s="457" t="s">
        <v>2410</v>
      </c>
      <c r="R350" s="657"/>
      <c r="S350" s="443"/>
      <c r="T350" s="443"/>
    </row>
    <row r="351" spans="1:20" ht="14.25" x14ac:dyDescent="0.2">
      <c r="A351" s="891"/>
      <c r="B351" s="891" t="s">
        <v>1037</v>
      </c>
      <c r="C351" s="446"/>
      <c r="D351" s="446"/>
      <c r="E351" s="432" t="s">
        <v>1946</v>
      </c>
      <c r="F351" s="432" t="s">
        <v>1787</v>
      </c>
      <c r="G351" s="432" t="s">
        <v>1856</v>
      </c>
      <c r="H351" s="463">
        <v>1</v>
      </c>
      <c r="I351" s="464"/>
      <c r="J351" s="464">
        <v>9001</v>
      </c>
      <c r="K351" s="464"/>
      <c r="L351" s="465">
        <v>43108</v>
      </c>
      <c r="M351" s="465">
        <v>43413</v>
      </c>
      <c r="N351" s="466">
        <v>10</v>
      </c>
      <c r="O351" s="464">
        <f t="shared" ref="O351:O408" si="9">+(N351*J351)+J351/30*2</f>
        <v>90610.066666666666</v>
      </c>
      <c r="P351" s="457"/>
      <c r="Q351" s="457" t="s">
        <v>2410</v>
      </c>
      <c r="R351" s="657"/>
      <c r="S351" s="443"/>
      <c r="T351" s="443"/>
    </row>
    <row r="352" spans="1:20" ht="14.25" x14ac:dyDescent="0.2">
      <c r="A352" s="891"/>
      <c r="B352" s="891" t="s">
        <v>1037</v>
      </c>
      <c r="C352" s="446"/>
      <c r="D352" s="446"/>
      <c r="E352" s="432" t="s">
        <v>1876</v>
      </c>
      <c r="F352" s="432" t="s">
        <v>1957</v>
      </c>
      <c r="G352" s="432" t="s">
        <v>1856</v>
      </c>
      <c r="H352" s="463">
        <v>1</v>
      </c>
      <c r="I352" s="464"/>
      <c r="J352" s="464">
        <v>9001</v>
      </c>
      <c r="K352" s="464"/>
      <c r="L352" s="465">
        <v>43108</v>
      </c>
      <c r="M352" s="465">
        <v>43413</v>
      </c>
      <c r="N352" s="466">
        <v>10</v>
      </c>
      <c r="O352" s="464">
        <f t="shared" si="9"/>
        <v>90610.066666666666</v>
      </c>
      <c r="P352" s="457"/>
      <c r="Q352" s="457" t="s">
        <v>2410</v>
      </c>
      <c r="R352" s="657"/>
      <c r="S352" s="443"/>
      <c r="T352" s="443"/>
    </row>
    <row r="353" spans="1:20" ht="14.25" x14ac:dyDescent="0.2">
      <c r="A353" s="891"/>
      <c r="B353" s="891" t="s">
        <v>1037</v>
      </c>
      <c r="C353" s="446"/>
      <c r="D353" s="446"/>
      <c r="E353" s="432" t="s">
        <v>1958</v>
      </c>
      <c r="F353" s="432" t="s">
        <v>1723</v>
      </c>
      <c r="G353" s="432" t="s">
        <v>1856</v>
      </c>
      <c r="H353" s="463">
        <v>1</v>
      </c>
      <c r="I353" s="464"/>
      <c r="J353" s="464">
        <v>7174</v>
      </c>
      <c r="K353" s="464"/>
      <c r="L353" s="465">
        <v>43108</v>
      </c>
      <c r="M353" s="465">
        <v>43413</v>
      </c>
      <c r="N353" s="466">
        <v>10</v>
      </c>
      <c r="O353" s="464">
        <f t="shared" si="9"/>
        <v>72218.266666666663</v>
      </c>
      <c r="P353" s="457"/>
      <c r="Q353" s="457" t="s">
        <v>2410</v>
      </c>
      <c r="R353" s="657"/>
      <c r="S353" s="443"/>
      <c r="T353" s="443"/>
    </row>
    <row r="354" spans="1:20" ht="42.75" x14ac:dyDescent="0.2">
      <c r="A354" s="891"/>
      <c r="B354" s="891" t="s">
        <v>1037</v>
      </c>
      <c r="C354" s="446"/>
      <c r="D354" s="446"/>
      <c r="E354" s="432" t="s">
        <v>1918</v>
      </c>
      <c r="F354" s="432" t="s">
        <v>1959</v>
      </c>
      <c r="G354" s="432" t="s">
        <v>1856</v>
      </c>
      <c r="H354" s="463">
        <v>1</v>
      </c>
      <c r="I354" s="464"/>
      <c r="J354" s="464">
        <v>6767</v>
      </c>
      <c r="K354" s="464"/>
      <c r="L354" s="465">
        <v>43108</v>
      </c>
      <c r="M354" s="465">
        <v>43413</v>
      </c>
      <c r="N354" s="466">
        <v>10</v>
      </c>
      <c r="O354" s="464">
        <f t="shared" si="9"/>
        <v>68121.133333333331</v>
      </c>
      <c r="P354" s="457"/>
      <c r="Q354" s="457" t="s">
        <v>2410</v>
      </c>
      <c r="R354" s="657"/>
      <c r="S354" s="443"/>
      <c r="T354" s="443"/>
    </row>
    <row r="355" spans="1:20" ht="42.75" x14ac:dyDescent="0.2">
      <c r="A355" s="891"/>
      <c r="B355" s="891" t="s">
        <v>1152</v>
      </c>
      <c r="C355" s="446"/>
      <c r="D355" s="446"/>
      <c r="E355" s="432" t="s">
        <v>1960</v>
      </c>
      <c r="F355" s="432" t="s">
        <v>1959</v>
      </c>
      <c r="G355" s="432" t="s">
        <v>1856</v>
      </c>
      <c r="H355" s="463">
        <v>1</v>
      </c>
      <c r="I355" s="464"/>
      <c r="J355" s="464">
        <v>6767</v>
      </c>
      <c r="K355" s="464"/>
      <c r="L355" s="465">
        <v>43108</v>
      </c>
      <c r="M355" s="465">
        <v>43413</v>
      </c>
      <c r="N355" s="466">
        <v>10</v>
      </c>
      <c r="O355" s="464">
        <f t="shared" si="9"/>
        <v>68121.133333333331</v>
      </c>
      <c r="P355" s="457"/>
      <c r="Q355" s="457" t="s">
        <v>2410</v>
      </c>
      <c r="R355" s="657"/>
      <c r="S355" s="443"/>
      <c r="T355" s="443"/>
    </row>
    <row r="356" spans="1:20" ht="42.75" x14ac:dyDescent="0.2">
      <c r="A356" s="891"/>
      <c r="B356" s="891" t="s">
        <v>1152</v>
      </c>
      <c r="C356" s="446"/>
      <c r="D356" s="446"/>
      <c r="E356" s="432" t="s">
        <v>1960</v>
      </c>
      <c r="F356" s="432" t="s">
        <v>1959</v>
      </c>
      <c r="G356" s="432" t="s">
        <v>1856</v>
      </c>
      <c r="H356" s="463">
        <v>1</v>
      </c>
      <c r="I356" s="464"/>
      <c r="J356" s="464">
        <v>6767</v>
      </c>
      <c r="K356" s="464"/>
      <c r="L356" s="465">
        <v>43108</v>
      </c>
      <c r="M356" s="465">
        <v>43413</v>
      </c>
      <c r="N356" s="466">
        <v>10</v>
      </c>
      <c r="O356" s="464">
        <f t="shared" si="9"/>
        <v>68121.133333333331</v>
      </c>
      <c r="P356" s="457"/>
      <c r="Q356" s="457" t="s">
        <v>2410</v>
      </c>
      <c r="R356" s="657"/>
      <c r="S356" s="443"/>
      <c r="T356" s="443"/>
    </row>
    <row r="357" spans="1:20" ht="42.75" x14ac:dyDescent="0.2">
      <c r="A357" s="891"/>
      <c r="B357" s="891" t="s">
        <v>1152</v>
      </c>
      <c r="C357" s="446"/>
      <c r="D357" s="446"/>
      <c r="E357" s="432" t="s">
        <v>1887</v>
      </c>
      <c r="F357" s="432" t="s">
        <v>1959</v>
      </c>
      <c r="G357" s="432" t="s">
        <v>1856</v>
      </c>
      <c r="H357" s="463">
        <v>1</v>
      </c>
      <c r="I357" s="464"/>
      <c r="J357" s="464">
        <v>6767</v>
      </c>
      <c r="K357" s="464"/>
      <c r="L357" s="465">
        <v>43108</v>
      </c>
      <c r="M357" s="465">
        <v>43413</v>
      </c>
      <c r="N357" s="466">
        <v>10</v>
      </c>
      <c r="O357" s="464">
        <f t="shared" si="9"/>
        <v>68121.133333333331</v>
      </c>
      <c r="P357" s="457"/>
      <c r="Q357" s="457" t="s">
        <v>2410</v>
      </c>
      <c r="R357" s="657"/>
      <c r="S357" s="443"/>
      <c r="T357" s="443"/>
    </row>
    <row r="358" spans="1:20" ht="14.25" x14ac:dyDescent="0.2">
      <c r="A358" s="891"/>
      <c r="B358" s="891" t="s">
        <v>1152</v>
      </c>
      <c r="C358" s="446"/>
      <c r="D358" s="446"/>
      <c r="E358" s="432" t="s">
        <v>1961</v>
      </c>
      <c r="F358" s="432" t="s">
        <v>1962</v>
      </c>
      <c r="G358" s="432" t="s">
        <v>1856</v>
      </c>
      <c r="H358" s="463">
        <v>1</v>
      </c>
      <c r="I358" s="464"/>
      <c r="J358" s="464">
        <v>9001</v>
      </c>
      <c r="K358" s="464"/>
      <c r="L358" s="465">
        <v>43108</v>
      </c>
      <c r="M358" s="465">
        <v>43413</v>
      </c>
      <c r="N358" s="466">
        <v>10</v>
      </c>
      <c r="O358" s="464">
        <f t="shared" si="9"/>
        <v>90610.066666666666</v>
      </c>
      <c r="P358" s="457"/>
      <c r="Q358" s="457" t="s">
        <v>2410</v>
      </c>
      <c r="R358" s="657"/>
      <c r="S358" s="443"/>
      <c r="T358" s="443"/>
    </row>
    <row r="359" spans="1:20" ht="42.75" x14ac:dyDescent="0.2">
      <c r="A359" s="891"/>
      <c r="B359" s="891" t="s">
        <v>1152</v>
      </c>
      <c r="C359" s="446"/>
      <c r="D359" s="446"/>
      <c r="E359" s="432" t="s">
        <v>1890</v>
      </c>
      <c r="F359" s="432" t="s">
        <v>1959</v>
      </c>
      <c r="G359" s="432" t="s">
        <v>1856</v>
      </c>
      <c r="H359" s="463">
        <v>1</v>
      </c>
      <c r="I359" s="464"/>
      <c r="J359" s="464">
        <v>6767</v>
      </c>
      <c r="K359" s="464"/>
      <c r="L359" s="465">
        <v>43108</v>
      </c>
      <c r="M359" s="465">
        <v>43413</v>
      </c>
      <c r="N359" s="466">
        <v>10</v>
      </c>
      <c r="O359" s="464">
        <f t="shared" si="9"/>
        <v>68121.133333333331</v>
      </c>
      <c r="P359" s="457"/>
      <c r="Q359" s="457" t="s">
        <v>2410</v>
      </c>
      <c r="R359" s="657"/>
      <c r="S359" s="443"/>
      <c r="T359" s="443"/>
    </row>
    <row r="360" spans="1:20" ht="42.75" x14ac:dyDescent="0.2">
      <c r="A360" s="891"/>
      <c r="B360" s="891" t="s">
        <v>1152</v>
      </c>
      <c r="C360" s="446"/>
      <c r="D360" s="446"/>
      <c r="E360" s="432" t="s">
        <v>1812</v>
      </c>
      <c r="F360" s="432" t="s">
        <v>1959</v>
      </c>
      <c r="G360" s="432" t="s">
        <v>1856</v>
      </c>
      <c r="H360" s="463">
        <v>1</v>
      </c>
      <c r="I360" s="464"/>
      <c r="J360" s="464">
        <v>6767</v>
      </c>
      <c r="K360" s="464"/>
      <c r="L360" s="465">
        <v>43108</v>
      </c>
      <c r="M360" s="465">
        <v>43413</v>
      </c>
      <c r="N360" s="466">
        <v>10</v>
      </c>
      <c r="O360" s="464">
        <f t="shared" si="9"/>
        <v>68121.133333333331</v>
      </c>
      <c r="P360" s="457"/>
      <c r="Q360" s="457" t="s">
        <v>2410</v>
      </c>
      <c r="R360" s="657"/>
      <c r="S360" s="443"/>
      <c r="T360" s="443"/>
    </row>
    <row r="361" spans="1:20" ht="28.5" x14ac:dyDescent="0.2">
      <c r="A361" s="891"/>
      <c r="B361" s="891" t="s">
        <v>1152</v>
      </c>
      <c r="C361" s="446"/>
      <c r="D361" s="446"/>
      <c r="E361" s="432" t="s">
        <v>1817</v>
      </c>
      <c r="F361" s="432" t="s">
        <v>1963</v>
      </c>
      <c r="G361" s="432" t="s">
        <v>1856</v>
      </c>
      <c r="H361" s="463">
        <v>1</v>
      </c>
      <c r="I361" s="464"/>
      <c r="J361" s="464">
        <v>6767</v>
      </c>
      <c r="K361" s="464"/>
      <c r="L361" s="465">
        <v>43108</v>
      </c>
      <c r="M361" s="465">
        <v>43413</v>
      </c>
      <c r="N361" s="466">
        <v>10</v>
      </c>
      <c r="O361" s="464">
        <f t="shared" si="9"/>
        <v>68121.133333333331</v>
      </c>
      <c r="P361" s="457"/>
      <c r="Q361" s="457" t="s">
        <v>2410</v>
      </c>
      <c r="R361" s="657"/>
      <c r="S361" s="443"/>
      <c r="T361" s="443"/>
    </row>
    <row r="362" spans="1:20" ht="42.75" x14ac:dyDescent="0.2">
      <c r="A362" s="891"/>
      <c r="B362" s="891" t="s">
        <v>1152</v>
      </c>
      <c r="C362" s="446"/>
      <c r="D362" s="446"/>
      <c r="E362" s="432" t="s">
        <v>1964</v>
      </c>
      <c r="F362" s="432" t="s">
        <v>1959</v>
      </c>
      <c r="G362" s="432" t="s">
        <v>1856</v>
      </c>
      <c r="H362" s="463">
        <v>1</v>
      </c>
      <c r="I362" s="464"/>
      <c r="J362" s="464">
        <v>6767</v>
      </c>
      <c r="K362" s="464"/>
      <c r="L362" s="465">
        <v>43108</v>
      </c>
      <c r="M362" s="465">
        <v>43413</v>
      </c>
      <c r="N362" s="466">
        <v>10</v>
      </c>
      <c r="O362" s="464">
        <f t="shared" si="9"/>
        <v>68121.133333333331</v>
      </c>
      <c r="P362" s="457"/>
      <c r="Q362" s="457" t="s">
        <v>2410</v>
      </c>
      <c r="R362" s="657"/>
      <c r="S362" s="443"/>
      <c r="T362" s="443"/>
    </row>
    <row r="363" spans="1:20" ht="42.75" x14ac:dyDescent="0.2">
      <c r="A363" s="891"/>
      <c r="B363" s="891" t="s">
        <v>1152</v>
      </c>
      <c r="C363" s="446"/>
      <c r="D363" s="446"/>
      <c r="E363" s="432" t="s">
        <v>1965</v>
      </c>
      <c r="F363" s="432" t="s">
        <v>1959</v>
      </c>
      <c r="G363" s="432" t="s">
        <v>1856</v>
      </c>
      <c r="H363" s="463">
        <v>1</v>
      </c>
      <c r="I363" s="464"/>
      <c r="J363" s="464">
        <v>6767</v>
      </c>
      <c r="K363" s="464"/>
      <c r="L363" s="465">
        <v>43108</v>
      </c>
      <c r="M363" s="465">
        <v>43413</v>
      </c>
      <c r="N363" s="466">
        <v>10</v>
      </c>
      <c r="O363" s="464">
        <f t="shared" si="9"/>
        <v>68121.133333333331</v>
      </c>
      <c r="P363" s="457"/>
      <c r="Q363" s="457" t="s">
        <v>2410</v>
      </c>
      <c r="R363" s="657"/>
      <c r="S363" s="443"/>
      <c r="T363" s="443"/>
    </row>
    <row r="364" spans="1:20" ht="14.25" x14ac:dyDescent="0.2">
      <c r="A364" s="891"/>
      <c r="B364" s="891" t="s">
        <v>1152</v>
      </c>
      <c r="C364" s="446"/>
      <c r="D364" s="446"/>
      <c r="E364" s="432" t="s">
        <v>1841</v>
      </c>
      <c r="F364" s="432" t="s">
        <v>1723</v>
      </c>
      <c r="G364" s="432" t="s">
        <v>1856</v>
      </c>
      <c r="H364" s="463">
        <v>1</v>
      </c>
      <c r="I364" s="464"/>
      <c r="J364" s="464">
        <v>9001</v>
      </c>
      <c r="K364" s="464"/>
      <c r="L364" s="465">
        <v>43108</v>
      </c>
      <c r="M364" s="465">
        <v>43413</v>
      </c>
      <c r="N364" s="466">
        <v>10</v>
      </c>
      <c r="O364" s="464">
        <f t="shared" si="9"/>
        <v>90610.066666666666</v>
      </c>
      <c r="P364" s="457"/>
      <c r="Q364" s="457" t="s">
        <v>2410</v>
      </c>
      <c r="R364" s="657"/>
      <c r="S364" s="443"/>
      <c r="T364" s="443"/>
    </row>
    <row r="365" spans="1:20" ht="28.5" x14ac:dyDescent="0.2">
      <c r="A365" s="891"/>
      <c r="B365" s="891" t="s">
        <v>1152</v>
      </c>
      <c r="C365" s="446"/>
      <c r="D365" s="446"/>
      <c r="E365" s="432" t="s">
        <v>1839</v>
      </c>
      <c r="F365" s="432" t="s">
        <v>1966</v>
      </c>
      <c r="G365" s="432" t="s">
        <v>1856</v>
      </c>
      <c r="H365" s="463">
        <v>1</v>
      </c>
      <c r="I365" s="464"/>
      <c r="J365" s="464">
        <v>6767</v>
      </c>
      <c r="K365" s="464"/>
      <c r="L365" s="465">
        <v>43108</v>
      </c>
      <c r="M365" s="465">
        <v>43413</v>
      </c>
      <c r="N365" s="466">
        <v>10</v>
      </c>
      <c r="O365" s="464">
        <f t="shared" si="9"/>
        <v>68121.133333333331</v>
      </c>
      <c r="P365" s="457"/>
      <c r="Q365" s="457" t="s">
        <v>2410</v>
      </c>
      <c r="R365" s="657"/>
      <c r="S365" s="443"/>
      <c r="T365" s="443"/>
    </row>
    <row r="366" spans="1:20" ht="42.75" x14ac:dyDescent="0.2">
      <c r="A366" s="891"/>
      <c r="B366" s="891" t="s">
        <v>1152</v>
      </c>
      <c r="C366" s="446"/>
      <c r="D366" s="446"/>
      <c r="E366" s="432" t="s">
        <v>1844</v>
      </c>
      <c r="F366" s="432" t="s">
        <v>1959</v>
      </c>
      <c r="G366" s="432" t="s">
        <v>1856</v>
      </c>
      <c r="H366" s="463">
        <v>1</v>
      </c>
      <c r="I366" s="464"/>
      <c r="J366" s="464">
        <v>6767</v>
      </c>
      <c r="K366" s="464"/>
      <c r="L366" s="465">
        <v>43108</v>
      </c>
      <c r="M366" s="465">
        <v>43413</v>
      </c>
      <c r="N366" s="466">
        <v>10</v>
      </c>
      <c r="O366" s="464">
        <f t="shared" si="9"/>
        <v>68121.133333333331</v>
      </c>
      <c r="P366" s="457"/>
      <c r="Q366" s="457" t="s">
        <v>2410</v>
      </c>
      <c r="R366" s="657"/>
      <c r="S366" s="443"/>
      <c r="T366" s="443"/>
    </row>
    <row r="367" spans="1:20" ht="42.75" x14ac:dyDescent="0.2">
      <c r="A367" s="891"/>
      <c r="B367" s="891" t="s">
        <v>1152</v>
      </c>
      <c r="C367" s="446"/>
      <c r="D367" s="446"/>
      <c r="E367" s="432" t="s">
        <v>1899</v>
      </c>
      <c r="F367" s="432" t="s">
        <v>1959</v>
      </c>
      <c r="G367" s="432" t="s">
        <v>1856</v>
      </c>
      <c r="H367" s="463">
        <v>1</v>
      </c>
      <c r="I367" s="464"/>
      <c r="J367" s="464">
        <v>6767</v>
      </c>
      <c r="K367" s="464"/>
      <c r="L367" s="465">
        <v>43108</v>
      </c>
      <c r="M367" s="465">
        <v>43413</v>
      </c>
      <c r="N367" s="466">
        <v>10</v>
      </c>
      <c r="O367" s="464">
        <f t="shared" si="9"/>
        <v>68121.133333333331</v>
      </c>
      <c r="P367" s="457"/>
      <c r="Q367" s="457" t="s">
        <v>2410</v>
      </c>
      <c r="R367" s="657"/>
      <c r="S367" s="443"/>
      <c r="T367" s="443"/>
    </row>
    <row r="368" spans="1:20" ht="42.75" x14ac:dyDescent="0.2">
      <c r="A368" s="891"/>
      <c r="B368" s="891" t="s">
        <v>1152</v>
      </c>
      <c r="C368" s="446"/>
      <c r="D368" s="446"/>
      <c r="E368" s="432" t="s">
        <v>1845</v>
      </c>
      <c r="F368" s="432" t="s">
        <v>1959</v>
      </c>
      <c r="G368" s="432" t="s">
        <v>1856</v>
      </c>
      <c r="H368" s="463">
        <v>1</v>
      </c>
      <c r="I368" s="464"/>
      <c r="J368" s="464">
        <v>6767</v>
      </c>
      <c r="K368" s="464"/>
      <c r="L368" s="465">
        <v>43108</v>
      </c>
      <c r="M368" s="465">
        <v>43413</v>
      </c>
      <c r="N368" s="466">
        <v>10</v>
      </c>
      <c r="O368" s="464">
        <f t="shared" si="9"/>
        <v>68121.133333333331</v>
      </c>
      <c r="P368" s="457"/>
      <c r="Q368" s="457" t="s">
        <v>2410</v>
      </c>
      <c r="R368" s="657"/>
      <c r="S368" s="443"/>
      <c r="T368" s="443"/>
    </row>
    <row r="369" spans="1:20" ht="42.75" x14ac:dyDescent="0.2">
      <c r="A369" s="891"/>
      <c r="B369" s="891" t="s">
        <v>1152</v>
      </c>
      <c r="C369" s="446"/>
      <c r="D369" s="446"/>
      <c r="E369" s="432" t="s">
        <v>1900</v>
      </c>
      <c r="F369" s="432" t="s">
        <v>1959</v>
      </c>
      <c r="G369" s="432" t="s">
        <v>1856</v>
      </c>
      <c r="H369" s="463">
        <v>1</v>
      </c>
      <c r="I369" s="464"/>
      <c r="J369" s="464">
        <v>6767</v>
      </c>
      <c r="K369" s="464"/>
      <c r="L369" s="465">
        <v>43108</v>
      </c>
      <c r="M369" s="465">
        <v>43413</v>
      </c>
      <c r="N369" s="466">
        <v>10</v>
      </c>
      <c r="O369" s="464">
        <f t="shared" si="9"/>
        <v>68121.133333333331</v>
      </c>
      <c r="P369" s="457"/>
      <c r="Q369" s="457" t="s">
        <v>2410</v>
      </c>
      <c r="R369" s="657"/>
      <c r="S369" s="443"/>
      <c r="T369" s="443"/>
    </row>
    <row r="370" spans="1:20" ht="42.75" x14ac:dyDescent="0.2">
      <c r="A370" s="891"/>
      <c r="B370" s="891" t="s">
        <v>1152</v>
      </c>
      <c r="C370" s="446"/>
      <c r="D370" s="446"/>
      <c r="E370" s="432" t="s">
        <v>1900</v>
      </c>
      <c r="F370" s="432" t="s">
        <v>1959</v>
      </c>
      <c r="G370" s="432" t="s">
        <v>1856</v>
      </c>
      <c r="H370" s="463">
        <v>1</v>
      </c>
      <c r="I370" s="464"/>
      <c r="J370" s="464">
        <v>6767</v>
      </c>
      <c r="K370" s="464"/>
      <c r="L370" s="465">
        <v>43108</v>
      </c>
      <c r="M370" s="465">
        <v>43413</v>
      </c>
      <c r="N370" s="466">
        <v>10</v>
      </c>
      <c r="O370" s="464">
        <f t="shared" si="9"/>
        <v>68121.133333333331</v>
      </c>
      <c r="P370" s="457"/>
      <c r="Q370" s="457" t="s">
        <v>2410</v>
      </c>
      <c r="R370" s="657"/>
      <c r="S370" s="443"/>
      <c r="T370" s="443"/>
    </row>
    <row r="371" spans="1:20" ht="28.5" x14ac:dyDescent="0.2">
      <c r="A371" s="891"/>
      <c r="B371" s="891" t="s">
        <v>1152</v>
      </c>
      <c r="C371" s="446"/>
      <c r="D371" s="446"/>
      <c r="E371" s="432" t="s">
        <v>1904</v>
      </c>
      <c r="F371" s="432" t="s">
        <v>1966</v>
      </c>
      <c r="G371" s="432" t="s">
        <v>1856</v>
      </c>
      <c r="H371" s="463">
        <v>1</v>
      </c>
      <c r="I371" s="464"/>
      <c r="J371" s="464">
        <v>6767</v>
      </c>
      <c r="K371" s="464"/>
      <c r="L371" s="465">
        <v>43108</v>
      </c>
      <c r="M371" s="465">
        <v>43413</v>
      </c>
      <c r="N371" s="466">
        <v>10</v>
      </c>
      <c r="O371" s="464">
        <f t="shared" si="9"/>
        <v>68121.133333333331</v>
      </c>
      <c r="P371" s="457"/>
      <c r="Q371" s="457" t="s">
        <v>2410</v>
      </c>
      <c r="R371" s="657"/>
      <c r="S371" s="443"/>
      <c r="T371" s="443"/>
    </row>
    <row r="372" spans="1:20" ht="28.5" x14ac:dyDescent="0.2">
      <c r="A372" s="891"/>
      <c r="B372" s="891" t="s">
        <v>1152</v>
      </c>
      <c r="C372" s="446"/>
      <c r="D372" s="446"/>
      <c r="E372" s="432" t="s">
        <v>1967</v>
      </c>
      <c r="F372" s="432" t="s">
        <v>1968</v>
      </c>
      <c r="G372" s="432" t="s">
        <v>1856</v>
      </c>
      <c r="H372" s="463">
        <v>1</v>
      </c>
      <c r="I372" s="464"/>
      <c r="J372" s="464">
        <v>6767</v>
      </c>
      <c r="K372" s="464"/>
      <c r="L372" s="465">
        <v>43108</v>
      </c>
      <c r="M372" s="465">
        <v>43413</v>
      </c>
      <c r="N372" s="466">
        <v>10</v>
      </c>
      <c r="O372" s="464">
        <f t="shared" si="9"/>
        <v>68121.133333333331</v>
      </c>
      <c r="P372" s="457"/>
      <c r="Q372" s="457" t="s">
        <v>2410</v>
      </c>
      <c r="R372" s="657"/>
      <c r="S372" s="443"/>
      <c r="T372" s="443"/>
    </row>
    <row r="373" spans="1:20" ht="28.5" x14ac:dyDescent="0.2">
      <c r="A373" s="891"/>
      <c r="B373" s="891" t="s">
        <v>1152</v>
      </c>
      <c r="C373" s="446"/>
      <c r="D373" s="446"/>
      <c r="E373" s="432" t="s">
        <v>1967</v>
      </c>
      <c r="F373" s="432" t="s">
        <v>1968</v>
      </c>
      <c r="G373" s="432" t="s">
        <v>1856</v>
      </c>
      <c r="H373" s="463">
        <v>1</v>
      </c>
      <c r="I373" s="464"/>
      <c r="J373" s="464">
        <v>6767</v>
      </c>
      <c r="K373" s="464"/>
      <c r="L373" s="465">
        <v>43108</v>
      </c>
      <c r="M373" s="465">
        <v>43413</v>
      </c>
      <c r="N373" s="466">
        <v>10</v>
      </c>
      <c r="O373" s="464">
        <f t="shared" si="9"/>
        <v>68121.133333333331</v>
      </c>
      <c r="P373" s="457"/>
      <c r="Q373" s="457" t="s">
        <v>2410</v>
      </c>
      <c r="R373" s="657"/>
      <c r="S373" s="443"/>
      <c r="T373" s="443"/>
    </row>
    <row r="374" spans="1:20" ht="28.5" x14ac:dyDescent="0.2">
      <c r="A374" s="891"/>
      <c r="B374" s="891" t="s">
        <v>1152</v>
      </c>
      <c r="C374" s="446"/>
      <c r="D374" s="446"/>
      <c r="E374" s="432" t="s">
        <v>1969</v>
      </c>
      <c r="F374" s="432" t="s">
        <v>1714</v>
      </c>
      <c r="G374" s="432" t="s">
        <v>1856</v>
      </c>
      <c r="H374" s="463">
        <v>1</v>
      </c>
      <c r="I374" s="464"/>
      <c r="J374" s="464">
        <v>10083</v>
      </c>
      <c r="K374" s="464"/>
      <c r="L374" s="465">
        <v>43108</v>
      </c>
      <c r="M374" s="465">
        <v>43413</v>
      </c>
      <c r="N374" s="466">
        <v>10</v>
      </c>
      <c r="O374" s="464">
        <f t="shared" si="9"/>
        <v>101502.2</v>
      </c>
      <c r="P374" s="457"/>
      <c r="Q374" s="457" t="s">
        <v>2410</v>
      </c>
      <c r="R374" s="657"/>
      <c r="S374" s="443"/>
      <c r="T374" s="443"/>
    </row>
    <row r="375" spans="1:20" ht="28.5" x14ac:dyDescent="0.2">
      <c r="A375" s="891"/>
      <c r="B375" s="891" t="s">
        <v>1152</v>
      </c>
      <c r="C375" s="446"/>
      <c r="D375" s="446"/>
      <c r="E375" s="432" t="s">
        <v>1970</v>
      </c>
      <c r="F375" s="432" t="s">
        <v>1971</v>
      </c>
      <c r="G375" s="432" t="s">
        <v>1856</v>
      </c>
      <c r="H375" s="463">
        <v>1</v>
      </c>
      <c r="I375" s="464"/>
      <c r="J375" s="464">
        <v>9001</v>
      </c>
      <c r="K375" s="464"/>
      <c r="L375" s="465">
        <v>43108</v>
      </c>
      <c r="M375" s="465">
        <v>43413</v>
      </c>
      <c r="N375" s="466">
        <v>10</v>
      </c>
      <c r="O375" s="464">
        <f t="shared" si="9"/>
        <v>90610.066666666666</v>
      </c>
      <c r="P375" s="457"/>
      <c r="Q375" s="457" t="s">
        <v>2410</v>
      </c>
      <c r="R375" s="657"/>
      <c r="S375" s="443"/>
      <c r="T375" s="443"/>
    </row>
    <row r="376" spans="1:20" ht="14.25" x14ac:dyDescent="0.2">
      <c r="A376" s="891"/>
      <c r="B376" s="891" t="s">
        <v>1152</v>
      </c>
      <c r="C376" s="446"/>
      <c r="D376" s="446"/>
      <c r="E376" s="432" t="s">
        <v>1972</v>
      </c>
      <c r="F376" s="432" t="s">
        <v>1911</v>
      </c>
      <c r="G376" s="432" t="s">
        <v>1856</v>
      </c>
      <c r="H376" s="463">
        <v>1</v>
      </c>
      <c r="I376" s="464"/>
      <c r="J376" s="464">
        <v>9001</v>
      </c>
      <c r="K376" s="464"/>
      <c r="L376" s="465">
        <v>43108</v>
      </c>
      <c r="M376" s="465">
        <v>43413</v>
      </c>
      <c r="N376" s="466">
        <v>10</v>
      </c>
      <c r="O376" s="464">
        <f t="shared" si="9"/>
        <v>90610.066666666666</v>
      </c>
      <c r="P376" s="457"/>
      <c r="Q376" s="457" t="s">
        <v>2410</v>
      </c>
      <c r="R376" s="657"/>
      <c r="S376" s="443"/>
      <c r="T376" s="443"/>
    </row>
    <row r="377" spans="1:20" ht="28.5" x14ac:dyDescent="0.2">
      <c r="A377" s="891"/>
      <c r="B377" s="891" t="s">
        <v>1152</v>
      </c>
      <c r="C377" s="446"/>
      <c r="D377" s="446"/>
      <c r="E377" s="432" t="s">
        <v>1876</v>
      </c>
      <c r="F377" s="432" t="s">
        <v>1913</v>
      </c>
      <c r="G377" s="432" t="s">
        <v>1856</v>
      </c>
      <c r="H377" s="463">
        <v>1</v>
      </c>
      <c r="I377" s="464"/>
      <c r="J377" s="464">
        <v>9001</v>
      </c>
      <c r="K377" s="464"/>
      <c r="L377" s="465">
        <v>43108</v>
      </c>
      <c r="M377" s="465">
        <v>43413</v>
      </c>
      <c r="N377" s="466">
        <v>10</v>
      </c>
      <c r="O377" s="464">
        <f t="shared" si="9"/>
        <v>90610.066666666666</v>
      </c>
      <c r="P377" s="457"/>
      <c r="Q377" s="457" t="s">
        <v>2410</v>
      </c>
      <c r="R377" s="657"/>
      <c r="S377" s="443"/>
      <c r="T377" s="443"/>
    </row>
    <row r="378" spans="1:20" ht="14.25" x14ac:dyDescent="0.2">
      <c r="A378" s="891"/>
      <c r="B378" s="891" t="s">
        <v>1152</v>
      </c>
      <c r="C378" s="446"/>
      <c r="D378" s="446"/>
      <c r="E378" s="432" t="s">
        <v>1973</v>
      </c>
      <c r="F378" s="432" t="s">
        <v>1723</v>
      </c>
      <c r="G378" s="432" t="s">
        <v>1856</v>
      </c>
      <c r="H378" s="463">
        <v>1</v>
      </c>
      <c r="I378" s="464"/>
      <c r="J378" s="464">
        <v>9001</v>
      </c>
      <c r="K378" s="464"/>
      <c r="L378" s="465">
        <v>43108</v>
      </c>
      <c r="M378" s="465">
        <v>43413</v>
      </c>
      <c r="N378" s="466">
        <v>10</v>
      </c>
      <c r="O378" s="464">
        <f t="shared" si="9"/>
        <v>90610.066666666666</v>
      </c>
      <c r="P378" s="457"/>
      <c r="Q378" s="457" t="s">
        <v>2410</v>
      </c>
      <c r="R378" s="657"/>
      <c r="S378" s="443"/>
      <c r="T378" s="443"/>
    </row>
    <row r="379" spans="1:20" ht="14.25" x14ac:dyDescent="0.2">
      <c r="A379" s="891"/>
      <c r="B379" s="891" t="s">
        <v>1152</v>
      </c>
      <c r="C379" s="446"/>
      <c r="D379" s="446"/>
      <c r="E379" s="432" t="s">
        <v>1974</v>
      </c>
      <c r="F379" s="432" t="s">
        <v>1723</v>
      </c>
      <c r="G379" s="432" t="s">
        <v>1856</v>
      </c>
      <c r="H379" s="463">
        <v>1</v>
      </c>
      <c r="I379" s="464"/>
      <c r="J379" s="464">
        <v>9001</v>
      </c>
      <c r="K379" s="464"/>
      <c r="L379" s="465">
        <v>43108</v>
      </c>
      <c r="M379" s="465">
        <v>43413</v>
      </c>
      <c r="N379" s="466">
        <v>10</v>
      </c>
      <c r="O379" s="464">
        <f t="shared" si="9"/>
        <v>90610.066666666666</v>
      </c>
      <c r="P379" s="457"/>
      <c r="Q379" s="457" t="s">
        <v>2410</v>
      </c>
      <c r="R379" s="657"/>
      <c r="S379" s="443"/>
      <c r="T379" s="443"/>
    </row>
    <row r="380" spans="1:20" ht="14.25" x14ac:dyDescent="0.2">
      <c r="A380" s="891"/>
      <c r="B380" s="891" t="s">
        <v>1152</v>
      </c>
      <c r="C380" s="446"/>
      <c r="D380" s="446"/>
      <c r="E380" s="432" t="s">
        <v>1975</v>
      </c>
      <c r="F380" s="432" t="s">
        <v>1723</v>
      </c>
      <c r="G380" s="432" t="s">
        <v>1856</v>
      </c>
      <c r="H380" s="463">
        <v>1</v>
      </c>
      <c r="I380" s="464"/>
      <c r="J380" s="464">
        <v>6767</v>
      </c>
      <c r="K380" s="464"/>
      <c r="L380" s="465">
        <v>43108</v>
      </c>
      <c r="M380" s="465">
        <v>43413</v>
      </c>
      <c r="N380" s="466">
        <v>10</v>
      </c>
      <c r="O380" s="464">
        <f t="shared" si="9"/>
        <v>68121.133333333331</v>
      </c>
      <c r="P380" s="457"/>
      <c r="Q380" s="457" t="s">
        <v>2410</v>
      </c>
      <c r="R380" s="657"/>
      <c r="S380" s="443"/>
      <c r="T380" s="443"/>
    </row>
    <row r="381" spans="1:20" ht="28.5" x14ac:dyDescent="0.2">
      <c r="A381" s="891"/>
      <c r="B381" s="891" t="s">
        <v>1152</v>
      </c>
      <c r="C381" s="446"/>
      <c r="D381" s="446"/>
      <c r="E381" s="432" t="s">
        <v>1790</v>
      </c>
      <c r="F381" s="432" t="s">
        <v>1963</v>
      </c>
      <c r="G381" s="432" t="s">
        <v>1856</v>
      </c>
      <c r="H381" s="463">
        <v>1</v>
      </c>
      <c r="I381" s="464"/>
      <c r="J381" s="464">
        <v>6767</v>
      </c>
      <c r="K381" s="464"/>
      <c r="L381" s="465">
        <v>43108</v>
      </c>
      <c r="M381" s="465">
        <v>43413</v>
      </c>
      <c r="N381" s="466">
        <v>10</v>
      </c>
      <c r="O381" s="464">
        <f t="shared" si="9"/>
        <v>68121.133333333331</v>
      </c>
      <c r="P381" s="457"/>
      <c r="Q381" s="457" t="s">
        <v>2410</v>
      </c>
      <c r="R381" s="657"/>
      <c r="S381" s="443"/>
      <c r="T381" s="443"/>
    </row>
    <row r="382" spans="1:20" ht="14.25" x14ac:dyDescent="0.2">
      <c r="A382" s="891"/>
      <c r="B382" s="891" t="s">
        <v>1152</v>
      </c>
      <c r="C382" s="446"/>
      <c r="D382" s="446"/>
      <c r="E382" s="432" t="s">
        <v>1789</v>
      </c>
      <c r="F382" s="432" t="s">
        <v>1976</v>
      </c>
      <c r="G382" s="432" t="s">
        <v>1856</v>
      </c>
      <c r="H382" s="463">
        <v>1</v>
      </c>
      <c r="I382" s="464"/>
      <c r="J382" s="464">
        <v>9001</v>
      </c>
      <c r="K382" s="464"/>
      <c r="L382" s="465">
        <v>43108</v>
      </c>
      <c r="M382" s="465">
        <v>43413</v>
      </c>
      <c r="N382" s="466">
        <v>10</v>
      </c>
      <c r="O382" s="464">
        <f t="shared" si="9"/>
        <v>90610.066666666666</v>
      </c>
      <c r="P382" s="457"/>
      <c r="Q382" s="457" t="s">
        <v>2410</v>
      </c>
      <c r="R382" s="657"/>
      <c r="S382" s="443"/>
      <c r="T382" s="443"/>
    </row>
    <row r="383" spans="1:20" ht="14.25" x14ac:dyDescent="0.2">
      <c r="A383" s="891"/>
      <c r="B383" s="891" t="s">
        <v>1152</v>
      </c>
      <c r="C383" s="446"/>
      <c r="D383" s="446"/>
      <c r="E383" s="432" t="s">
        <v>1977</v>
      </c>
      <c r="F383" s="432" t="s">
        <v>1976</v>
      </c>
      <c r="G383" s="432" t="s">
        <v>1856</v>
      </c>
      <c r="H383" s="463">
        <v>1</v>
      </c>
      <c r="I383" s="464"/>
      <c r="J383" s="464">
        <v>7174</v>
      </c>
      <c r="K383" s="464"/>
      <c r="L383" s="465">
        <v>43108</v>
      </c>
      <c r="M383" s="465">
        <v>43413</v>
      </c>
      <c r="N383" s="466">
        <v>10</v>
      </c>
      <c r="O383" s="464">
        <f t="shared" si="9"/>
        <v>72218.266666666663</v>
      </c>
      <c r="P383" s="457"/>
      <c r="Q383" s="457" t="s">
        <v>2410</v>
      </c>
      <c r="R383" s="657"/>
      <c r="S383" s="443"/>
      <c r="T383" s="443"/>
    </row>
    <row r="384" spans="1:20" ht="28.5" x14ac:dyDescent="0.2">
      <c r="A384" s="891"/>
      <c r="B384" s="891" t="s">
        <v>1152</v>
      </c>
      <c r="C384" s="446"/>
      <c r="D384" s="446"/>
      <c r="E384" s="432" t="s">
        <v>1978</v>
      </c>
      <c r="F384" s="432" t="s">
        <v>1963</v>
      </c>
      <c r="G384" s="432" t="s">
        <v>1856</v>
      </c>
      <c r="H384" s="463">
        <v>1</v>
      </c>
      <c r="I384" s="464"/>
      <c r="J384" s="464">
        <v>6767</v>
      </c>
      <c r="K384" s="464"/>
      <c r="L384" s="465">
        <v>43108</v>
      </c>
      <c r="M384" s="465">
        <v>43413</v>
      </c>
      <c r="N384" s="466">
        <v>10</v>
      </c>
      <c r="O384" s="464">
        <f t="shared" si="9"/>
        <v>68121.133333333331</v>
      </c>
      <c r="P384" s="457"/>
      <c r="Q384" s="457" t="s">
        <v>2410</v>
      </c>
      <c r="R384" s="657"/>
      <c r="S384" s="443"/>
      <c r="T384" s="443"/>
    </row>
    <row r="385" spans="1:20" ht="28.5" x14ac:dyDescent="0.2">
      <c r="A385" s="891"/>
      <c r="B385" s="891" t="s">
        <v>1152</v>
      </c>
      <c r="C385" s="446"/>
      <c r="D385" s="446"/>
      <c r="E385" s="432" t="s">
        <v>1979</v>
      </c>
      <c r="F385" s="432" t="s">
        <v>1963</v>
      </c>
      <c r="G385" s="432" t="s">
        <v>1856</v>
      </c>
      <c r="H385" s="463">
        <v>1</v>
      </c>
      <c r="I385" s="464"/>
      <c r="J385" s="464">
        <v>6767</v>
      </c>
      <c r="K385" s="464"/>
      <c r="L385" s="465">
        <v>43108</v>
      </c>
      <c r="M385" s="465">
        <v>43413</v>
      </c>
      <c r="N385" s="466">
        <v>10</v>
      </c>
      <c r="O385" s="464">
        <f t="shared" si="9"/>
        <v>68121.133333333331</v>
      </c>
      <c r="P385" s="457"/>
      <c r="Q385" s="457" t="s">
        <v>2410</v>
      </c>
      <c r="R385" s="657"/>
      <c r="S385" s="443"/>
      <c r="T385" s="443"/>
    </row>
    <row r="386" spans="1:20" ht="14.25" x14ac:dyDescent="0.2">
      <c r="A386" s="891"/>
      <c r="B386" s="891" t="s">
        <v>1152</v>
      </c>
      <c r="C386" s="446"/>
      <c r="D386" s="446"/>
      <c r="E386" s="432" t="s">
        <v>1806</v>
      </c>
      <c r="F386" s="432" t="s">
        <v>1911</v>
      </c>
      <c r="G386" s="432" t="s">
        <v>1856</v>
      </c>
      <c r="H386" s="463">
        <v>1</v>
      </c>
      <c r="I386" s="464"/>
      <c r="J386" s="464">
        <v>6767</v>
      </c>
      <c r="K386" s="464"/>
      <c r="L386" s="465">
        <v>43108</v>
      </c>
      <c r="M386" s="465">
        <v>43413</v>
      </c>
      <c r="N386" s="466">
        <v>10</v>
      </c>
      <c r="O386" s="464">
        <f t="shared" si="9"/>
        <v>68121.133333333331</v>
      </c>
      <c r="P386" s="457"/>
      <c r="Q386" s="457" t="s">
        <v>2410</v>
      </c>
      <c r="R386" s="657"/>
      <c r="S386" s="443"/>
      <c r="T386" s="443"/>
    </row>
    <row r="387" spans="1:20" ht="28.5" x14ac:dyDescent="0.2">
      <c r="A387" s="891"/>
      <c r="B387" s="891" t="s">
        <v>1152</v>
      </c>
      <c r="C387" s="446"/>
      <c r="D387" s="446"/>
      <c r="E387" s="432" t="s">
        <v>1809</v>
      </c>
      <c r="F387" s="432" t="s">
        <v>1963</v>
      </c>
      <c r="G387" s="432" t="s">
        <v>1856</v>
      </c>
      <c r="H387" s="463">
        <v>1</v>
      </c>
      <c r="I387" s="464"/>
      <c r="J387" s="464">
        <v>6767</v>
      </c>
      <c r="K387" s="464"/>
      <c r="L387" s="465">
        <v>43108</v>
      </c>
      <c r="M387" s="465">
        <v>43413</v>
      </c>
      <c r="N387" s="466">
        <v>10</v>
      </c>
      <c r="O387" s="464">
        <f t="shared" si="9"/>
        <v>68121.133333333331</v>
      </c>
      <c r="P387" s="457"/>
      <c r="Q387" s="457" t="s">
        <v>2410</v>
      </c>
      <c r="R387" s="657"/>
      <c r="S387" s="443"/>
      <c r="T387" s="443"/>
    </row>
    <row r="388" spans="1:20" ht="14.25" x14ac:dyDescent="0.2">
      <c r="A388" s="891"/>
      <c r="B388" s="891" t="s">
        <v>1152</v>
      </c>
      <c r="C388" s="446"/>
      <c r="D388" s="446"/>
      <c r="E388" s="432" t="s">
        <v>1980</v>
      </c>
      <c r="F388" s="432" t="s">
        <v>1717</v>
      </c>
      <c r="G388" s="432" t="s">
        <v>1856</v>
      </c>
      <c r="H388" s="463">
        <v>1</v>
      </c>
      <c r="I388" s="464"/>
      <c r="J388" s="464">
        <v>3329</v>
      </c>
      <c r="K388" s="464"/>
      <c r="L388" s="465">
        <v>43108</v>
      </c>
      <c r="M388" s="465">
        <v>43413</v>
      </c>
      <c r="N388" s="466">
        <v>10</v>
      </c>
      <c r="O388" s="464">
        <f t="shared" si="9"/>
        <v>33511.933333333334</v>
      </c>
      <c r="P388" s="457"/>
      <c r="Q388" s="457" t="s">
        <v>2410</v>
      </c>
      <c r="R388" s="657"/>
      <c r="S388" s="443"/>
      <c r="T388" s="443"/>
    </row>
    <row r="389" spans="1:20" ht="28.5" x14ac:dyDescent="0.2">
      <c r="A389" s="891"/>
      <c r="B389" s="891" t="s">
        <v>1152</v>
      </c>
      <c r="C389" s="446"/>
      <c r="D389" s="446"/>
      <c r="E389" s="432" t="s">
        <v>1981</v>
      </c>
      <c r="F389" s="432" t="s">
        <v>1963</v>
      </c>
      <c r="G389" s="432" t="s">
        <v>1856</v>
      </c>
      <c r="H389" s="463">
        <v>1</v>
      </c>
      <c r="I389" s="464"/>
      <c r="J389" s="464">
        <v>6767</v>
      </c>
      <c r="K389" s="464"/>
      <c r="L389" s="465">
        <v>43108</v>
      </c>
      <c r="M389" s="465">
        <v>43413</v>
      </c>
      <c r="N389" s="466">
        <v>10</v>
      </c>
      <c r="O389" s="464">
        <f t="shared" si="9"/>
        <v>68121.133333333331</v>
      </c>
      <c r="P389" s="457"/>
      <c r="Q389" s="457" t="s">
        <v>2410</v>
      </c>
      <c r="R389" s="657"/>
      <c r="S389" s="443"/>
      <c r="T389" s="443"/>
    </row>
    <row r="390" spans="1:20" ht="28.5" x14ac:dyDescent="0.2">
      <c r="A390" s="891"/>
      <c r="B390" s="891" t="s">
        <v>1152</v>
      </c>
      <c r="C390" s="446"/>
      <c r="D390" s="446"/>
      <c r="E390" s="432" t="s">
        <v>1982</v>
      </c>
      <c r="F390" s="432" t="s">
        <v>1963</v>
      </c>
      <c r="G390" s="432" t="s">
        <v>1856</v>
      </c>
      <c r="H390" s="463">
        <v>1</v>
      </c>
      <c r="I390" s="464"/>
      <c r="J390" s="464">
        <v>6767</v>
      </c>
      <c r="K390" s="464"/>
      <c r="L390" s="465">
        <v>43108</v>
      </c>
      <c r="M390" s="465">
        <v>43413</v>
      </c>
      <c r="N390" s="466">
        <v>10</v>
      </c>
      <c r="O390" s="464">
        <f t="shared" si="9"/>
        <v>68121.133333333331</v>
      </c>
      <c r="P390" s="457"/>
      <c r="Q390" s="457" t="s">
        <v>2410</v>
      </c>
      <c r="R390" s="657"/>
      <c r="S390" s="443"/>
      <c r="T390" s="443"/>
    </row>
    <row r="391" spans="1:20" ht="42.75" x14ac:dyDescent="0.2">
      <c r="A391" s="891"/>
      <c r="B391" s="891" t="s">
        <v>1152</v>
      </c>
      <c r="C391" s="446"/>
      <c r="D391" s="446"/>
      <c r="E391" s="432" t="s">
        <v>1983</v>
      </c>
      <c r="F391" s="432" t="s">
        <v>1959</v>
      </c>
      <c r="G391" s="432" t="s">
        <v>1856</v>
      </c>
      <c r="H391" s="463">
        <v>1</v>
      </c>
      <c r="I391" s="464"/>
      <c r="J391" s="464">
        <v>6767</v>
      </c>
      <c r="K391" s="464"/>
      <c r="L391" s="465">
        <v>43108</v>
      </c>
      <c r="M391" s="465">
        <v>43413</v>
      </c>
      <c r="N391" s="466">
        <v>10</v>
      </c>
      <c r="O391" s="464">
        <f t="shared" si="9"/>
        <v>68121.133333333331</v>
      </c>
      <c r="P391" s="457"/>
      <c r="Q391" s="457" t="s">
        <v>2410</v>
      </c>
      <c r="R391" s="657"/>
      <c r="S391" s="443"/>
      <c r="T391" s="443"/>
    </row>
    <row r="392" spans="1:20" ht="14.25" x14ac:dyDescent="0.2">
      <c r="A392" s="891"/>
      <c r="B392" s="891" t="s">
        <v>1152</v>
      </c>
      <c r="C392" s="446"/>
      <c r="D392" s="446"/>
      <c r="E392" s="432" t="s">
        <v>1984</v>
      </c>
      <c r="F392" s="432" t="s">
        <v>1976</v>
      </c>
      <c r="G392" s="432" t="s">
        <v>1856</v>
      </c>
      <c r="H392" s="463">
        <v>1</v>
      </c>
      <c r="I392" s="464"/>
      <c r="J392" s="464">
        <v>9001</v>
      </c>
      <c r="K392" s="464"/>
      <c r="L392" s="465">
        <v>43108</v>
      </c>
      <c r="M392" s="465">
        <v>43413</v>
      </c>
      <c r="N392" s="466">
        <v>10</v>
      </c>
      <c r="O392" s="464">
        <f t="shared" si="9"/>
        <v>90610.066666666666</v>
      </c>
      <c r="P392" s="457"/>
      <c r="Q392" s="457" t="s">
        <v>2410</v>
      </c>
      <c r="R392" s="657"/>
      <c r="S392" s="443"/>
      <c r="T392" s="443"/>
    </row>
    <row r="393" spans="1:20" ht="28.5" x14ac:dyDescent="0.2">
      <c r="A393" s="891"/>
      <c r="B393" s="891" t="s">
        <v>1152</v>
      </c>
      <c r="C393" s="446"/>
      <c r="D393" s="446"/>
      <c r="E393" s="432" t="s">
        <v>1845</v>
      </c>
      <c r="F393" s="432" t="s">
        <v>1963</v>
      </c>
      <c r="G393" s="432" t="s">
        <v>1856</v>
      </c>
      <c r="H393" s="463">
        <v>1</v>
      </c>
      <c r="I393" s="464"/>
      <c r="J393" s="464">
        <v>6767</v>
      </c>
      <c r="K393" s="464"/>
      <c r="L393" s="465">
        <v>43108</v>
      </c>
      <c r="M393" s="465">
        <v>43413</v>
      </c>
      <c r="N393" s="466">
        <v>10</v>
      </c>
      <c r="O393" s="464">
        <f t="shared" si="9"/>
        <v>68121.133333333331</v>
      </c>
      <c r="P393" s="457"/>
      <c r="Q393" s="457" t="s">
        <v>2410</v>
      </c>
      <c r="R393" s="657"/>
      <c r="S393" s="443"/>
      <c r="T393" s="443"/>
    </row>
    <row r="394" spans="1:20" ht="14.25" x14ac:dyDescent="0.2">
      <c r="A394" s="891"/>
      <c r="B394" s="891" t="s">
        <v>1152</v>
      </c>
      <c r="C394" s="446"/>
      <c r="D394" s="446"/>
      <c r="E394" s="432" t="s">
        <v>1985</v>
      </c>
      <c r="F394" s="432" t="s">
        <v>1723</v>
      </c>
      <c r="G394" s="432" t="s">
        <v>1856</v>
      </c>
      <c r="H394" s="463">
        <v>1</v>
      </c>
      <c r="I394" s="464"/>
      <c r="J394" s="464">
        <v>6767</v>
      </c>
      <c r="K394" s="464"/>
      <c r="L394" s="465">
        <v>43108</v>
      </c>
      <c r="M394" s="465">
        <v>43413</v>
      </c>
      <c r="N394" s="466">
        <v>10</v>
      </c>
      <c r="O394" s="464">
        <f t="shared" si="9"/>
        <v>68121.133333333331</v>
      </c>
      <c r="P394" s="457"/>
      <c r="Q394" s="457" t="s">
        <v>2410</v>
      </c>
      <c r="R394" s="657"/>
      <c r="S394" s="443"/>
      <c r="T394" s="443"/>
    </row>
    <row r="395" spans="1:20" ht="28.5" x14ac:dyDescent="0.2">
      <c r="A395" s="891"/>
      <c r="B395" s="891" t="s">
        <v>1152</v>
      </c>
      <c r="C395" s="446"/>
      <c r="D395" s="446"/>
      <c r="E395" s="432" t="s">
        <v>1848</v>
      </c>
      <c r="F395" s="432" t="s">
        <v>1963</v>
      </c>
      <c r="G395" s="432" t="s">
        <v>1856</v>
      </c>
      <c r="H395" s="463">
        <v>1</v>
      </c>
      <c r="I395" s="464"/>
      <c r="J395" s="464">
        <v>6767</v>
      </c>
      <c r="K395" s="464"/>
      <c r="L395" s="465">
        <v>43108</v>
      </c>
      <c r="M395" s="465">
        <v>43413</v>
      </c>
      <c r="N395" s="466">
        <v>10</v>
      </c>
      <c r="O395" s="464">
        <f t="shared" si="9"/>
        <v>68121.133333333331</v>
      </c>
      <c r="P395" s="457"/>
      <c r="Q395" s="457" t="s">
        <v>2410</v>
      </c>
      <c r="R395" s="657"/>
      <c r="S395" s="443"/>
      <c r="T395" s="443"/>
    </row>
    <row r="396" spans="1:20" ht="14.25" x14ac:dyDescent="0.2">
      <c r="A396" s="891"/>
      <c r="B396" s="891" t="s">
        <v>1152</v>
      </c>
      <c r="C396" s="446"/>
      <c r="D396" s="446"/>
      <c r="E396" s="432" t="s">
        <v>1986</v>
      </c>
      <c r="F396" s="432" t="s">
        <v>1987</v>
      </c>
      <c r="G396" s="432" t="s">
        <v>1856</v>
      </c>
      <c r="H396" s="463">
        <v>1</v>
      </c>
      <c r="I396" s="464"/>
      <c r="J396" s="464">
        <v>6767</v>
      </c>
      <c r="K396" s="464"/>
      <c r="L396" s="465">
        <v>43108</v>
      </c>
      <c r="M396" s="465">
        <v>43413</v>
      </c>
      <c r="N396" s="466">
        <v>10</v>
      </c>
      <c r="O396" s="464">
        <f t="shared" si="9"/>
        <v>68121.133333333331</v>
      </c>
      <c r="P396" s="457"/>
      <c r="Q396" s="457" t="s">
        <v>2410</v>
      </c>
      <c r="R396" s="657"/>
      <c r="S396" s="443"/>
      <c r="T396" s="443"/>
    </row>
    <row r="397" spans="1:20" ht="14.25" x14ac:dyDescent="0.2">
      <c r="A397" s="891"/>
      <c r="B397" s="891" t="s">
        <v>1152</v>
      </c>
      <c r="C397" s="446"/>
      <c r="D397" s="446"/>
      <c r="E397" s="432" t="s">
        <v>1988</v>
      </c>
      <c r="F397" s="432" t="s">
        <v>1723</v>
      </c>
      <c r="G397" s="432" t="s">
        <v>1856</v>
      </c>
      <c r="H397" s="463">
        <v>1</v>
      </c>
      <c r="I397" s="464"/>
      <c r="J397" s="464">
        <v>9001</v>
      </c>
      <c r="K397" s="464"/>
      <c r="L397" s="465">
        <v>43108</v>
      </c>
      <c r="M397" s="465">
        <v>43413</v>
      </c>
      <c r="N397" s="466">
        <v>10</v>
      </c>
      <c r="O397" s="464">
        <f t="shared" si="9"/>
        <v>90610.066666666666</v>
      </c>
      <c r="P397" s="457"/>
      <c r="Q397" s="457" t="s">
        <v>2410</v>
      </c>
      <c r="R397" s="657"/>
      <c r="S397" s="443"/>
      <c r="T397" s="443"/>
    </row>
    <row r="398" spans="1:20" ht="14.25" x14ac:dyDescent="0.2">
      <c r="A398" s="891"/>
      <c r="B398" s="891" t="s">
        <v>1152</v>
      </c>
      <c r="C398" s="446"/>
      <c r="D398" s="446"/>
      <c r="E398" s="432" t="s">
        <v>1989</v>
      </c>
      <c r="F398" s="432" t="s">
        <v>1723</v>
      </c>
      <c r="G398" s="432" t="s">
        <v>1856</v>
      </c>
      <c r="H398" s="463">
        <v>1</v>
      </c>
      <c r="I398" s="464"/>
      <c r="J398" s="464">
        <v>9001</v>
      </c>
      <c r="K398" s="464"/>
      <c r="L398" s="465">
        <v>43108</v>
      </c>
      <c r="M398" s="465">
        <v>43413</v>
      </c>
      <c r="N398" s="466">
        <v>10</v>
      </c>
      <c r="O398" s="464">
        <f t="shared" si="9"/>
        <v>90610.066666666666</v>
      </c>
      <c r="P398" s="457"/>
      <c r="Q398" s="457" t="s">
        <v>2410</v>
      </c>
      <c r="R398" s="657"/>
      <c r="S398" s="443"/>
      <c r="T398" s="443"/>
    </row>
    <row r="399" spans="1:20" ht="14.25" x14ac:dyDescent="0.2">
      <c r="A399" s="891"/>
      <c r="B399" s="891" t="s">
        <v>1152</v>
      </c>
      <c r="C399" s="446"/>
      <c r="D399" s="446"/>
      <c r="E399" s="432" t="s">
        <v>1910</v>
      </c>
      <c r="F399" s="432" t="s">
        <v>1911</v>
      </c>
      <c r="G399" s="432" t="s">
        <v>1856</v>
      </c>
      <c r="H399" s="463">
        <v>1</v>
      </c>
      <c r="I399" s="464"/>
      <c r="J399" s="464">
        <v>9001</v>
      </c>
      <c r="K399" s="464"/>
      <c r="L399" s="465">
        <v>43108</v>
      </c>
      <c r="M399" s="465">
        <v>43413</v>
      </c>
      <c r="N399" s="466">
        <v>10</v>
      </c>
      <c r="O399" s="464">
        <f t="shared" si="9"/>
        <v>90610.066666666666</v>
      </c>
      <c r="P399" s="457"/>
      <c r="Q399" s="457" t="s">
        <v>2410</v>
      </c>
      <c r="R399" s="657"/>
      <c r="S399" s="443"/>
      <c r="T399" s="443"/>
    </row>
    <row r="400" spans="1:20" ht="14.25" x14ac:dyDescent="0.2">
      <c r="A400" s="891"/>
      <c r="B400" s="891" t="s">
        <v>1152</v>
      </c>
      <c r="C400" s="446"/>
      <c r="D400" s="446"/>
      <c r="E400" s="432" t="s">
        <v>1990</v>
      </c>
      <c r="F400" s="432" t="s">
        <v>1911</v>
      </c>
      <c r="G400" s="432" t="s">
        <v>1856</v>
      </c>
      <c r="H400" s="463">
        <v>1</v>
      </c>
      <c r="I400" s="464"/>
      <c r="J400" s="464">
        <v>6767</v>
      </c>
      <c r="K400" s="464"/>
      <c r="L400" s="465">
        <v>43108</v>
      </c>
      <c r="M400" s="465">
        <v>43413</v>
      </c>
      <c r="N400" s="466">
        <v>10</v>
      </c>
      <c r="O400" s="464">
        <f t="shared" si="9"/>
        <v>68121.133333333331</v>
      </c>
      <c r="P400" s="457"/>
      <c r="Q400" s="457" t="s">
        <v>2410</v>
      </c>
      <c r="R400" s="657"/>
      <c r="S400" s="443"/>
      <c r="T400" s="443"/>
    </row>
    <row r="401" spans="1:20" ht="14.25" x14ac:dyDescent="0.2">
      <c r="A401" s="891"/>
      <c r="B401" s="891" t="s">
        <v>1152</v>
      </c>
      <c r="C401" s="446"/>
      <c r="D401" s="446"/>
      <c r="E401" s="432" t="s">
        <v>1991</v>
      </c>
      <c r="F401" s="432" t="s">
        <v>1723</v>
      </c>
      <c r="G401" s="432" t="s">
        <v>1856</v>
      </c>
      <c r="H401" s="463">
        <v>1</v>
      </c>
      <c r="I401" s="464"/>
      <c r="J401" s="464">
        <v>9001</v>
      </c>
      <c r="K401" s="464"/>
      <c r="L401" s="465">
        <v>43108</v>
      </c>
      <c r="M401" s="465">
        <v>43413</v>
      </c>
      <c r="N401" s="466">
        <v>10</v>
      </c>
      <c r="O401" s="464">
        <f t="shared" si="9"/>
        <v>90610.066666666666</v>
      </c>
      <c r="P401" s="457"/>
      <c r="Q401" s="457" t="s">
        <v>2410</v>
      </c>
      <c r="R401" s="657"/>
      <c r="S401" s="443"/>
      <c r="T401" s="443"/>
    </row>
    <row r="402" spans="1:20" ht="28.5" x14ac:dyDescent="0.2">
      <c r="A402" s="891"/>
      <c r="B402" s="891" t="s">
        <v>1152</v>
      </c>
      <c r="C402" s="446"/>
      <c r="D402" s="446"/>
      <c r="E402" s="432" t="s">
        <v>1978</v>
      </c>
      <c r="F402" s="432" t="s">
        <v>1963</v>
      </c>
      <c r="G402" s="432" t="s">
        <v>1856</v>
      </c>
      <c r="H402" s="463">
        <v>1</v>
      </c>
      <c r="I402" s="464"/>
      <c r="J402" s="464">
        <v>6767</v>
      </c>
      <c r="K402" s="464"/>
      <c r="L402" s="465">
        <v>43108</v>
      </c>
      <c r="M402" s="465">
        <v>43413</v>
      </c>
      <c r="N402" s="466">
        <v>10</v>
      </c>
      <c r="O402" s="464">
        <f t="shared" si="9"/>
        <v>68121.133333333331</v>
      </c>
      <c r="P402" s="457"/>
      <c r="Q402" s="457" t="s">
        <v>2410</v>
      </c>
      <c r="R402" s="657"/>
      <c r="S402" s="443"/>
      <c r="T402" s="443"/>
    </row>
    <row r="403" spans="1:20" ht="42.75" x14ac:dyDescent="0.2">
      <c r="A403" s="891"/>
      <c r="B403" s="891" t="s">
        <v>1152</v>
      </c>
      <c r="C403" s="446"/>
      <c r="D403" s="446"/>
      <c r="E403" s="470" t="s">
        <v>1992</v>
      </c>
      <c r="F403" s="471" t="s">
        <v>1993</v>
      </c>
      <c r="G403" s="432" t="s">
        <v>1856</v>
      </c>
      <c r="H403" s="463">
        <v>1</v>
      </c>
      <c r="I403" s="464"/>
      <c r="J403" s="464">
        <v>9001</v>
      </c>
      <c r="K403" s="464"/>
      <c r="L403" s="465">
        <v>43108</v>
      </c>
      <c r="M403" s="465">
        <v>43413</v>
      </c>
      <c r="N403" s="466">
        <v>10</v>
      </c>
      <c r="O403" s="464">
        <f t="shared" si="9"/>
        <v>90610.066666666666</v>
      </c>
      <c r="P403" s="457"/>
      <c r="Q403" s="457" t="s">
        <v>2410</v>
      </c>
      <c r="R403" s="657"/>
      <c r="S403" s="443"/>
      <c r="T403" s="443"/>
    </row>
    <row r="404" spans="1:20" ht="14.25" x14ac:dyDescent="0.2">
      <c r="A404" s="891"/>
      <c r="B404" s="891" t="s">
        <v>1152</v>
      </c>
      <c r="C404" s="446"/>
      <c r="D404" s="446"/>
      <c r="E404" s="658" t="s">
        <v>2741</v>
      </c>
      <c r="F404" s="659" t="s">
        <v>2742</v>
      </c>
      <c r="G404" s="432" t="s">
        <v>1856</v>
      </c>
      <c r="H404" s="463">
        <v>1</v>
      </c>
      <c r="I404" s="464"/>
      <c r="J404" s="464">
        <v>9001</v>
      </c>
      <c r="K404" s="464"/>
      <c r="L404" s="465">
        <v>43108</v>
      </c>
      <c r="M404" s="465">
        <v>43413</v>
      </c>
      <c r="N404" s="466">
        <v>10</v>
      </c>
      <c r="O404" s="464">
        <f t="shared" si="9"/>
        <v>90610.066666666666</v>
      </c>
      <c r="P404" s="457"/>
      <c r="Q404" s="457" t="s">
        <v>2410</v>
      </c>
      <c r="R404" s="657"/>
      <c r="S404" s="443"/>
      <c r="T404" s="443"/>
    </row>
    <row r="405" spans="1:20" ht="28.5" x14ac:dyDescent="0.2">
      <c r="A405" s="891"/>
      <c r="B405" s="891" t="s">
        <v>1152</v>
      </c>
      <c r="C405" s="446"/>
      <c r="D405" s="446"/>
      <c r="E405" s="470" t="s">
        <v>1996</v>
      </c>
      <c r="F405" s="471" t="s">
        <v>1997</v>
      </c>
      <c r="G405" s="432" t="s">
        <v>1856</v>
      </c>
      <c r="H405" s="463">
        <v>1</v>
      </c>
      <c r="I405" s="464"/>
      <c r="J405" s="464">
        <v>6767</v>
      </c>
      <c r="K405" s="464"/>
      <c r="L405" s="465">
        <v>43108</v>
      </c>
      <c r="M405" s="465">
        <v>43413</v>
      </c>
      <c r="N405" s="466">
        <v>10.277200000000001</v>
      </c>
      <c r="O405" s="464">
        <f t="shared" si="9"/>
        <v>69996.945733333341</v>
      </c>
      <c r="P405" s="457"/>
      <c r="Q405" s="457" t="s">
        <v>2410</v>
      </c>
      <c r="R405" s="657"/>
      <c r="S405" s="443"/>
      <c r="T405" s="443"/>
    </row>
    <row r="406" spans="1:20" ht="14.25" x14ac:dyDescent="0.2">
      <c r="A406" s="891"/>
      <c r="B406" s="891" t="s">
        <v>1152</v>
      </c>
      <c r="C406" s="446"/>
      <c r="D406" s="446"/>
      <c r="E406" s="432" t="s">
        <v>1949</v>
      </c>
      <c r="F406" s="432" t="s">
        <v>1787</v>
      </c>
      <c r="G406" s="432" t="s">
        <v>1856</v>
      </c>
      <c r="H406" s="463">
        <v>1</v>
      </c>
      <c r="I406" s="464"/>
      <c r="J406" s="464">
        <v>6767</v>
      </c>
      <c r="K406" s="464"/>
      <c r="L406" s="465">
        <v>43108</v>
      </c>
      <c r="M406" s="465">
        <v>43413</v>
      </c>
      <c r="N406" s="466">
        <v>10</v>
      </c>
      <c r="O406" s="464">
        <f t="shared" si="9"/>
        <v>68121.133333333331</v>
      </c>
      <c r="P406" s="457"/>
      <c r="Q406" s="457" t="s">
        <v>2410</v>
      </c>
      <c r="R406" s="657"/>
      <c r="S406" s="443"/>
      <c r="T406" s="443"/>
    </row>
    <row r="407" spans="1:20" ht="14.25" x14ac:dyDescent="0.2">
      <c r="A407" s="891"/>
      <c r="B407" s="891" t="s">
        <v>1152</v>
      </c>
      <c r="C407" s="446"/>
      <c r="D407" s="446"/>
      <c r="E407" s="432" t="s">
        <v>1994</v>
      </c>
      <c r="F407" s="432" t="s">
        <v>1995</v>
      </c>
      <c r="G407" s="432" t="s">
        <v>1856</v>
      </c>
      <c r="H407" s="463">
        <v>1</v>
      </c>
      <c r="I407" s="464"/>
      <c r="J407" s="464">
        <v>9001</v>
      </c>
      <c r="K407" s="464"/>
      <c r="L407" s="465">
        <v>43108</v>
      </c>
      <c r="M407" s="465">
        <v>43413</v>
      </c>
      <c r="N407" s="466">
        <v>10</v>
      </c>
      <c r="O407" s="464">
        <f t="shared" si="9"/>
        <v>90610.066666666666</v>
      </c>
      <c r="P407" s="457"/>
      <c r="Q407" s="457" t="s">
        <v>2410</v>
      </c>
      <c r="R407" s="657"/>
      <c r="S407" s="443"/>
      <c r="T407" s="443"/>
    </row>
    <row r="408" spans="1:20" ht="14.25" x14ac:dyDescent="0.2">
      <c r="A408" s="891"/>
      <c r="B408" s="891" t="s">
        <v>1152</v>
      </c>
      <c r="C408" s="446"/>
      <c r="D408" s="446"/>
      <c r="E408" s="432" t="s">
        <v>1994</v>
      </c>
      <c r="F408" s="432" t="s">
        <v>1995</v>
      </c>
      <c r="G408" s="432" t="s">
        <v>1856</v>
      </c>
      <c r="H408" s="463">
        <v>1</v>
      </c>
      <c r="I408" s="464"/>
      <c r="J408" s="464">
        <v>9001</v>
      </c>
      <c r="K408" s="464"/>
      <c r="L408" s="465">
        <v>43108</v>
      </c>
      <c r="M408" s="465">
        <v>43413</v>
      </c>
      <c r="N408" s="466">
        <v>10.0617</v>
      </c>
      <c r="O408" s="464">
        <f t="shared" si="9"/>
        <v>91165.42836666666</v>
      </c>
      <c r="P408" s="457"/>
      <c r="Q408" s="457" t="s">
        <v>2410</v>
      </c>
      <c r="R408" s="657"/>
      <c r="S408" s="443"/>
      <c r="T408" s="443"/>
    </row>
    <row r="409" spans="1:20" ht="15" x14ac:dyDescent="0.2">
      <c r="A409" s="472"/>
      <c r="B409" s="473"/>
      <c r="C409" s="511"/>
      <c r="D409" s="511"/>
      <c r="E409" s="474" t="s">
        <v>1998</v>
      </c>
      <c r="F409" s="475"/>
      <c r="G409" s="475"/>
      <c r="H409" s="476">
        <f>SUM(H213:H408)</f>
        <v>196</v>
      </c>
      <c r="I409" s="477"/>
      <c r="J409" s="478">
        <f>SUM(J213:J408)</f>
        <v>1513602</v>
      </c>
      <c r="K409" s="478">
        <f>SUM(K213:K408)</f>
        <v>0</v>
      </c>
      <c r="L409" s="478"/>
      <c r="M409" s="478"/>
      <c r="N409" s="478"/>
      <c r="O409" s="478">
        <f>SUM(O213:O408)</f>
        <v>15417663.240766648</v>
      </c>
      <c r="P409" s="478">
        <f>SUM(P213:P408)</f>
        <v>0</v>
      </c>
      <c r="Q409" s="478">
        <f>O409-P409</f>
        <v>15417663.240766648</v>
      </c>
      <c r="R409" s="478"/>
      <c r="S409" s="443"/>
      <c r="T409" s="105"/>
    </row>
    <row r="410" spans="1:20" ht="14.25" x14ac:dyDescent="0.2">
      <c r="A410" s="479"/>
      <c r="B410" s="103"/>
      <c r="C410" s="103"/>
      <c r="D410" s="103"/>
      <c r="E410" s="480" t="s">
        <v>1999</v>
      </c>
      <c r="F410" s="480"/>
      <c r="G410" s="480"/>
      <c r="H410" s="481">
        <f>H211+H409</f>
        <v>386</v>
      </c>
      <c r="I410" s="481">
        <f>I211+I409</f>
        <v>6</v>
      </c>
      <c r="J410" s="482">
        <f>J211+J409</f>
        <v>3009792</v>
      </c>
      <c r="K410" s="482">
        <f>K211+K409</f>
        <v>49878</v>
      </c>
      <c r="L410" s="483"/>
      <c r="M410" s="484"/>
      <c r="N410" s="484"/>
      <c r="O410" s="482">
        <f>O211+O409</f>
        <v>33371943.240766648</v>
      </c>
      <c r="P410" s="482">
        <f>P211+P409</f>
        <v>603096</v>
      </c>
      <c r="Q410" s="483">
        <v>15417663.128366649</v>
      </c>
      <c r="R410" s="483"/>
      <c r="S410" s="443"/>
      <c r="T410" s="105"/>
    </row>
    <row r="411" spans="1:20" ht="14.25" x14ac:dyDescent="0.2">
      <c r="A411" s="887"/>
      <c r="B411" s="887"/>
      <c r="C411" s="887"/>
      <c r="D411" s="887"/>
      <c r="E411" s="887"/>
      <c r="F411" s="887"/>
      <c r="G411" s="887"/>
      <c r="H411" s="887"/>
      <c r="I411" s="887"/>
      <c r="J411" s="887"/>
      <c r="K411" s="887"/>
      <c r="L411" s="887"/>
      <c r="M411" s="887"/>
      <c r="N411" s="887"/>
      <c r="O411" s="887"/>
      <c r="P411" s="887"/>
      <c r="Q411" s="887"/>
      <c r="R411" s="887"/>
      <c r="S411" s="660"/>
    </row>
    <row r="412" spans="1:20" ht="15" x14ac:dyDescent="0.2">
      <c r="A412" s="888" t="s">
        <v>158</v>
      </c>
      <c r="B412" s="889"/>
      <c r="C412" s="889"/>
      <c r="D412" s="889" t="s">
        <v>3</v>
      </c>
      <c r="E412" s="889"/>
      <c r="F412" s="889"/>
      <c r="G412" s="889"/>
      <c r="H412" s="889"/>
      <c r="I412" s="889" t="s">
        <v>4</v>
      </c>
      <c r="J412" s="889"/>
      <c r="K412" s="889"/>
      <c r="L412" s="889"/>
      <c r="M412" s="889"/>
      <c r="N412" s="889"/>
      <c r="O412" s="889" t="s">
        <v>5</v>
      </c>
      <c r="P412" s="889"/>
      <c r="Q412" s="889"/>
      <c r="R412" s="890"/>
      <c r="S412" s="485"/>
      <c r="T412" s="485"/>
    </row>
    <row r="413" spans="1:20" ht="144" customHeight="1" x14ac:dyDescent="0.2">
      <c r="A413" s="881" t="s">
        <v>20</v>
      </c>
      <c r="B413" s="882"/>
      <c r="C413" s="883"/>
      <c r="D413" s="884" t="s">
        <v>2487</v>
      </c>
      <c r="E413" s="885"/>
      <c r="F413" s="885"/>
      <c r="G413" s="885"/>
      <c r="H413" s="886"/>
      <c r="I413" s="884" t="s">
        <v>2488</v>
      </c>
      <c r="J413" s="885"/>
      <c r="K413" s="885"/>
      <c r="L413" s="885"/>
      <c r="M413" s="885"/>
      <c r="N413" s="886"/>
      <c r="O413" s="490"/>
      <c r="P413" s="491"/>
      <c r="Q413" s="491"/>
      <c r="R413" s="492"/>
    </row>
    <row r="414" spans="1:20" ht="144" customHeight="1" x14ac:dyDescent="0.2">
      <c r="A414" s="881" t="s">
        <v>35</v>
      </c>
      <c r="B414" s="882"/>
      <c r="C414" s="883"/>
      <c r="D414" s="884" t="s">
        <v>241</v>
      </c>
      <c r="E414" s="885"/>
      <c r="F414" s="885"/>
      <c r="G414" s="885"/>
      <c r="H414" s="886"/>
      <c r="I414" s="884" t="s">
        <v>2489</v>
      </c>
      <c r="J414" s="885"/>
      <c r="K414" s="885"/>
      <c r="L414" s="885"/>
      <c r="M414" s="885"/>
      <c r="N414" s="886"/>
      <c r="O414" s="878"/>
      <c r="P414" s="879"/>
      <c r="Q414" s="879"/>
      <c r="R414" s="880"/>
    </row>
    <row r="415" spans="1:20" ht="144" customHeight="1" x14ac:dyDescent="0.2">
      <c r="A415" s="881" t="s">
        <v>22</v>
      </c>
      <c r="B415" s="882"/>
      <c r="C415" s="883"/>
      <c r="D415" s="884" t="s">
        <v>233</v>
      </c>
      <c r="E415" s="885"/>
      <c r="F415" s="885"/>
      <c r="G415" s="885"/>
      <c r="H415" s="886"/>
      <c r="I415" s="884" t="s">
        <v>234</v>
      </c>
      <c r="J415" s="885"/>
      <c r="K415" s="885"/>
      <c r="L415" s="885"/>
      <c r="M415" s="885"/>
      <c r="N415" s="886"/>
      <c r="O415" s="878"/>
      <c r="P415" s="879"/>
      <c r="Q415" s="879"/>
      <c r="R415" s="880"/>
    </row>
    <row r="416" spans="1:20" x14ac:dyDescent="0.2">
      <c r="F416" s="486"/>
      <c r="G416" s="486"/>
      <c r="H416" s="441"/>
      <c r="I416" s="486"/>
      <c r="J416" s="486"/>
      <c r="K416" s="486"/>
      <c r="L416" s="486"/>
      <c r="M416" s="486"/>
      <c r="N416" s="486"/>
      <c r="O416" s="404"/>
      <c r="P416" s="404"/>
      <c r="Q416" s="404"/>
      <c r="R416" s="404"/>
    </row>
    <row r="417" spans="6:18" x14ac:dyDescent="0.2">
      <c r="F417" s="4"/>
      <c r="G417" s="4"/>
      <c r="H417" s="487"/>
      <c r="I417" s="4"/>
      <c r="J417" s="4"/>
      <c r="K417" s="4"/>
      <c r="L417" s="4"/>
      <c r="M417" s="4"/>
      <c r="N417" s="4"/>
      <c r="O417" s="404"/>
      <c r="P417" s="404"/>
      <c r="Q417" s="404"/>
      <c r="R417" s="404"/>
    </row>
    <row r="418" spans="6:18" x14ac:dyDescent="0.2">
      <c r="F418" s="4"/>
      <c r="G418" s="4"/>
      <c r="H418" s="487"/>
      <c r="I418" s="4"/>
      <c r="J418" s="4"/>
      <c r="K418" s="4"/>
      <c r="L418" s="4"/>
      <c r="M418" s="4"/>
      <c r="N418" s="4"/>
      <c r="O418" s="441"/>
      <c r="P418" s="441"/>
      <c r="Q418" s="441"/>
      <c r="R418" s="404"/>
    </row>
    <row r="419" spans="6:18" x14ac:dyDescent="0.2">
      <c r="F419" s="4"/>
      <c r="G419" s="4"/>
      <c r="H419" s="487"/>
      <c r="I419" s="4"/>
      <c r="J419" s="4"/>
      <c r="K419" s="4"/>
      <c r="L419" s="4"/>
      <c r="M419" s="4"/>
      <c r="N419" s="4"/>
      <c r="O419" s="404"/>
      <c r="P419" s="404"/>
      <c r="Q419" s="404"/>
      <c r="R419" s="404"/>
    </row>
    <row r="420" spans="6:18" x14ac:dyDescent="0.2">
      <c r="F420" s="4"/>
      <c r="G420" s="4"/>
      <c r="H420" s="487"/>
      <c r="I420" s="4"/>
      <c r="J420" s="4"/>
      <c r="K420" s="4"/>
      <c r="L420" s="4"/>
      <c r="M420" s="4"/>
      <c r="N420" s="4"/>
      <c r="O420" s="404"/>
      <c r="P420" s="404"/>
      <c r="Q420" s="404"/>
      <c r="R420" s="404"/>
    </row>
    <row r="421" spans="6:18" x14ac:dyDescent="0.2">
      <c r="F421" s="4"/>
      <c r="G421" s="4"/>
      <c r="H421" s="487"/>
      <c r="I421" s="4"/>
      <c r="J421" s="4"/>
      <c r="K421" s="4"/>
      <c r="L421" s="4"/>
      <c r="M421" s="4"/>
      <c r="N421" s="4"/>
      <c r="O421" s="404"/>
      <c r="P421" s="404"/>
      <c r="Q421" s="404"/>
      <c r="R421" s="404"/>
    </row>
    <row r="422" spans="6:18" x14ac:dyDescent="0.2">
      <c r="F422" s="4"/>
      <c r="G422" s="4"/>
      <c r="H422" s="487"/>
      <c r="I422" s="4"/>
      <c r="J422" s="4"/>
      <c r="K422" s="4"/>
      <c r="L422" s="4"/>
      <c r="M422" s="4"/>
      <c r="N422" s="4"/>
    </row>
    <row r="423" spans="6:18" x14ac:dyDescent="0.2">
      <c r="F423" s="4"/>
      <c r="G423" s="4"/>
      <c r="H423" s="487"/>
      <c r="I423" s="4"/>
      <c r="J423" s="4"/>
      <c r="K423" s="4"/>
      <c r="L423" s="4"/>
      <c r="M423" s="4"/>
      <c r="N423" s="4"/>
    </row>
    <row r="424" spans="6:18" x14ac:dyDescent="0.2">
      <c r="F424" s="4"/>
      <c r="G424" s="4"/>
      <c r="H424" s="487"/>
      <c r="I424" s="4"/>
      <c r="J424" s="4"/>
      <c r="K424" s="4"/>
      <c r="L424" s="4"/>
      <c r="M424" s="4"/>
      <c r="N424" s="4"/>
    </row>
    <row r="425" spans="6:18" x14ac:dyDescent="0.2">
      <c r="F425" s="4"/>
      <c r="G425" s="4"/>
      <c r="H425" s="487"/>
      <c r="I425" s="4"/>
      <c r="J425" s="4"/>
      <c r="K425" s="4"/>
      <c r="L425" s="4"/>
      <c r="M425" s="4"/>
      <c r="N425" s="4"/>
    </row>
    <row r="426" spans="6:18" x14ac:dyDescent="0.2">
      <c r="F426" s="4"/>
      <c r="G426" s="4"/>
      <c r="H426" s="487"/>
      <c r="I426" s="4"/>
      <c r="J426" s="4"/>
      <c r="K426" s="4"/>
      <c r="L426" s="4"/>
      <c r="M426" s="4"/>
      <c r="N426" s="4"/>
    </row>
    <row r="427" spans="6:18" x14ac:dyDescent="0.2">
      <c r="F427" s="4"/>
      <c r="G427" s="4"/>
      <c r="H427" s="487"/>
      <c r="I427" s="4"/>
      <c r="J427" s="4"/>
      <c r="K427" s="4"/>
      <c r="L427" s="4"/>
      <c r="M427" s="4"/>
      <c r="N427" s="4"/>
    </row>
    <row r="428" spans="6:18" x14ac:dyDescent="0.2">
      <c r="F428" s="4"/>
      <c r="G428" s="4"/>
      <c r="H428" s="487"/>
      <c r="I428" s="4"/>
      <c r="J428" s="4"/>
      <c r="K428" s="4"/>
      <c r="L428" s="4"/>
      <c r="M428" s="4"/>
      <c r="N428" s="4"/>
    </row>
    <row r="429" spans="6:18" x14ac:dyDescent="0.2">
      <c r="F429" s="4"/>
      <c r="G429" s="4"/>
      <c r="H429" s="487"/>
      <c r="I429" s="4"/>
      <c r="J429" s="4"/>
      <c r="K429" s="4"/>
      <c r="L429" s="4"/>
      <c r="M429" s="4"/>
      <c r="N429" s="4"/>
    </row>
    <row r="430" spans="6:18" x14ac:dyDescent="0.2">
      <c r="F430" s="4"/>
      <c r="G430" s="4"/>
      <c r="H430" s="487"/>
      <c r="I430" s="4"/>
      <c r="J430" s="4"/>
      <c r="K430" s="4"/>
      <c r="L430" s="4"/>
      <c r="M430" s="4"/>
      <c r="N430" s="4"/>
    </row>
    <row r="431" spans="6:18" x14ac:dyDescent="0.2">
      <c r="F431" s="4"/>
      <c r="G431" s="4"/>
      <c r="H431" s="487"/>
      <c r="I431" s="4"/>
      <c r="J431" s="4"/>
      <c r="K431" s="4"/>
      <c r="L431" s="4"/>
      <c r="M431" s="4"/>
      <c r="N431" s="4"/>
    </row>
    <row r="432" spans="6:18" x14ac:dyDescent="0.2">
      <c r="F432" s="4"/>
      <c r="G432" s="4"/>
      <c r="H432" s="487"/>
      <c r="I432" s="4"/>
      <c r="J432" s="4"/>
      <c r="K432" s="4"/>
      <c r="L432" s="4"/>
      <c r="M432" s="4"/>
      <c r="N432" s="4"/>
    </row>
    <row r="433" spans="6:14" x14ac:dyDescent="0.2">
      <c r="F433" s="4"/>
      <c r="G433" s="4"/>
      <c r="H433" s="487"/>
      <c r="I433" s="4"/>
      <c r="J433" s="4"/>
      <c r="K433" s="4"/>
      <c r="L433" s="4"/>
      <c r="M433" s="4"/>
      <c r="N433" s="4"/>
    </row>
    <row r="434" spans="6:14" x14ac:dyDescent="0.2">
      <c r="F434" s="4"/>
      <c r="G434" s="4"/>
      <c r="H434" s="487"/>
      <c r="I434" s="4"/>
      <c r="J434" s="4"/>
      <c r="K434" s="4"/>
      <c r="L434" s="4"/>
      <c r="M434" s="4"/>
      <c r="N434" s="4"/>
    </row>
    <row r="435" spans="6:14" x14ac:dyDescent="0.2">
      <c r="F435" s="4"/>
      <c r="G435" s="4"/>
      <c r="H435" s="487"/>
      <c r="I435" s="4"/>
      <c r="J435" s="4"/>
      <c r="K435" s="4"/>
      <c r="L435" s="4"/>
      <c r="M435" s="4"/>
      <c r="N435" s="4"/>
    </row>
    <row r="436" spans="6:14" x14ac:dyDescent="0.2">
      <c r="F436" s="4"/>
      <c r="G436" s="4"/>
      <c r="H436" s="487"/>
      <c r="I436" s="4"/>
      <c r="J436" s="4"/>
      <c r="K436" s="4"/>
      <c r="L436" s="4"/>
      <c r="M436" s="4"/>
      <c r="N436" s="4"/>
    </row>
    <row r="437" spans="6:14" x14ac:dyDescent="0.2">
      <c r="F437" s="4"/>
      <c r="G437" s="4"/>
      <c r="H437" s="487"/>
      <c r="I437" s="4"/>
      <c r="J437" s="4"/>
      <c r="K437" s="4"/>
      <c r="L437" s="4"/>
      <c r="M437" s="4"/>
      <c r="N437" s="4"/>
    </row>
    <row r="438" spans="6:14" x14ac:dyDescent="0.2">
      <c r="F438" s="4"/>
      <c r="G438" s="4"/>
      <c r="H438" s="487"/>
      <c r="I438" s="4"/>
      <c r="J438" s="4"/>
      <c r="K438" s="4"/>
      <c r="L438" s="4"/>
      <c r="M438" s="4"/>
      <c r="N438" s="4"/>
    </row>
    <row r="439" spans="6:14" x14ac:dyDescent="0.2">
      <c r="F439" s="4"/>
      <c r="G439" s="4"/>
      <c r="H439" s="487"/>
      <c r="I439" s="4"/>
      <c r="J439" s="4"/>
      <c r="K439" s="4"/>
      <c r="L439" s="4"/>
      <c r="M439" s="4"/>
      <c r="N439" s="4"/>
    </row>
    <row r="440" spans="6:14" x14ac:dyDescent="0.2">
      <c r="F440" s="4"/>
      <c r="G440" s="4"/>
      <c r="H440" s="487"/>
      <c r="I440" s="4"/>
      <c r="J440" s="4"/>
      <c r="K440" s="4"/>
      <c r="L440" s="4"/>
      <c r="M440" s="4"/>
      <c r="N440" s="4"/>
    </row>
    <row r="441" spans="6:14" x14ac:dyDescent="0.2">
      <c r="F441" s="4"/>
      <c r="G441" s="4"/>
      <c r="H441" s="487"/>
      <c r="I441" s="4"/>
      <c r="J441" s="4"/>
      <c r="K441" s="4"/>
      <c r="L441" s="4"/>
      <c r="M441" s="4"/>
      <c r="N441" s="4"/>
    </row>
    <row r="442" spans="6:14" x14ac:dyDescent="0.2">
      <c r="F442" s="4"/>
      <c r="G442" s="4"/>
      <c r="H442" s="487"/>
      <c r="I442" s="4"/>
      <c r="J442" s="4"/>
      <c r="K442" s="4"/>
      <c r="L442" s="4"/>
      <c r="M442" s="4"/>
      <c r="N442" s="4"/>
    </row>
    <row r="443" spans="6:14" x14ac:dyDescent="0.2">
      <c r="F443" s="4"/>
      <c r="G443" s="4"/>
      <c r="H443" s="487"/>
      <c r="I443" s="4"/>
      <c r="J443" s="4"/>
      <c r="K443" s="4"/>
      <c r="L443" s="4"/>
      <c r="M443" s="4"/>
      <c r="N443" s="4"/>
    </row>
    <row r="444" spans="6:14" x14ac:dyDescent="0.2">
      <c r="F444" s="4"/>
      <c r="G444" s="4"/>
      <c r="H444" s="487"/>
      <c r="I444" s="4"/>
      <c r="J444" s="4"/>
      <c r="K444" s="4"/>
      <c r="L444" s="4"/>
      <c r="M444" s="4"/>
      <c r="N444" s="4"/>
    </row>
    <row r="445" spans="6:14" x14ac:dyDescent="0.2">
      <c r="F445" s="4"/>
      <c r="G445" s="4"/>
      <c r="H445" s="487"/>
      <c r="I445" s="4"/>
      <c r="J445" s="4"/>
      <c r="K445" s="4"/>
      <c r="L445" s="4"/>
      <c r="M445" s="4"/>
      <c r="N445" s="4"/>
    </row>
    <row r="446" spans="6:14" x14ac:dyDescent="0.2">
      <c r="F446" s="4"/>
      <c r="G446" s="4"/>
      <c r="H446" s="487"/>
      <c r="I446" s="4"/>
      <c r="J446" s="4"/>
      <c r="K446" s="4"/>
      <c r="L446" s="4"/>
      <c r="M446" s="4"/>
      <c r="N446" s="4"/>
    </row>
    <row r="447" spans="6:14" x14ac:dyDescent="0.2">
      <c r="F447" s="4"/>
      <c r="G447" s="4"/>
      <c r="H447" s="487"/>
      <c r="I447" s="4"/>
      <c r="J447" s="4"/>
      <c r="K447" s="4"/>
      <c r="L447" s="4"/>
      <c r="M447" s="4"/>
      <c r="N447" s="4"/>
    </row>
    <row r="448" spans="6:14" x14ac:dyDescent="0.2">
      <c r="F448" s="4"/>
      <c r="G448" s="4"/>
      <c r="H448" s="487"/>
      <c r="I448" s="4"/>
      <c r="J448" s="4"/>
      <c r="K448" s="4"/>
      <c r="L448" s="4"/>
      <c r="M448" s="4"/>
      <c r="N448" s="4"/>
    </row>
    <row r="449" spans="6:14" x14ac:dyDescent="0.2">
      <c r="F449" s="4"/>
      <c r="G449" s="4"/>
      <c r="H449" s="487"/>
      <c r="I449" s="4"/>
      <c r="J449" s="4"/>
      <c r="K449" s="4"/>
      <c r="L449" s="4"/>
      <c r="M449" s="4"/>
      <c r="N449" s="4"/>
    </row>
    <row r="450" spans="6:14" x14ac:dyDescent="0.2">
      <c r="F450" s="4"/>
      <c r="G450" s="4"/>
      <c r="H450" s="487"/>
      <c r="I450" s="4"/>
      <c r="J450" s="4"/>
      <c r="K450" s="4"/>
      <c r="L450" s="4"/>
      <c r="M450" s="4"/>
      <c r="N450" s="4"/>
    </row>
    <row r="451" spans="6:14" x14ac:dyDescent="0.2">
      <c r="F451" s="4"/>
      <c r="G451" s="4"/>
      <c r="H451" s="487"/>
      <c r="I451" s="4"/>
      <c r="J451" s="4"/>
      <c r="K451" s="4"/>
      <c r="L451" s="4"/>
      <c r="M451" s="4"/>
      <c r="N451" s="4"/>
    </row>
    <row r="452" spans="6:14" x14ac:dyDescent="0.2">
      <c r="F452" s="4"/>
      <c r="G452" s="4"/>
      <c r="H452" s="487"/>
      <c r="I452" s="4"/>
      <c r="J452" s="4"/>
      <c r="K452" s="4"/>
      <c r="L452" s="4"/>
      <c r="M452" s="4"/>
      <c r="N452" s="4"/>
    </row>
    <row r="453" spans="6:14" x14ac:dyDescent="0.2">
      <c r="F453" s="4"/>
      <c r="G453" s="4"/>
      <c r="H453" s="487"/>
      <c r="I453" s="4"/>
      <c r="J453" s="4"/>
      <c r="K453" s="4"/>
      <c r="L453" s="4"/>
      <c r="M453" s="4"/>
      <c r="N453" s="4"/>
    </row>
    <row r="454" spans="6:14" x14ac:dyDescent="0.2">
      <c r="F454" s="4"/>
      <c r="G454" s="4"/>
      <c r="H454" s="487"/>
      <c r="I454" s="4"/>
      <c r="J454" s="4"/>
      <c r="K454" s="4"/>
      <c r="L454" s="4"/>
      <c r="M454" s="4"/>
      <c r="N454" s="4"/>
    </row>
    <row r="455" spans="6:14" x14ac:dyDescent="0.2">
      <c r="F455" s="4"/>
      <c r="G455" s="4"/>
      <c r="H455" s="487"/>
      <c r="I455" s="4"/>
      <c r="J455" s="4"/>
      <c r="K455" s="4"/>
      <c r="L455" s="4"/>
      <c r="M455" s="4"/>
      <c r="N455" s="4"/>
    </row>
    <row r="456" spans="6:14" x14ac:dyDescent="0.2">
      <c r="F456" s="4"/>
      <c r="G456" s="4"/>
      <c r="H456" s="487"/>
      <c r="I456" s="4"/>
      <c r="J456" s="4"/>
      <c r="K456" s="4"/>
      <c r="L456" s="4"/>
      <c r="M456" s="4"/>
      <c r="N456" s="4"/>
    </row>
    <row r="457" spans="6:14" x14ac:dyDescent="0.2">
      <c r="F457" s="4"/>
      <c r="G457" s="4"/>
      <c r="H457" s="487"/>
      <c r="I457" s="4"/>
      <c r="J457" s="4"/>
      <c r="K457" s="4"/>
      <c r="L457" s="4"/>
      <c r="M457" s="4"/>
      <c r="N457" s="4"/>
    </row>
    <row r="458" spans="6:14" x14ac:dyDescent="0.2">
      <c r="F458" s="4"/>
      <c r="G458" s="4"/>
      <c r="H458" s="487"/>
      <c r="I458" s="4"/>
      <c r="J458" s="4"/>
      <c r="K458" s="4"/>
      <c r="L458" s="4"/>
      <c r="M458" s="4"/>
      <c r="N458" s="4"/>
    </row>
    <row r="459" spans="6:14" x14ac:dyDescent="0.2">
      <c r="F459" s="4"/>
      <c r="G459" s="4"/>
      <c r="H459" s="487"/>
      <c r="I459" s="4"/>
      <c r="J459" s="4"/>
      <c r="K459" s="4"/>
      <c r="L459" s="4"/>
      <c r="M459" s="4"/>
      <c r="N459" s="4"/>
    </row>
    <row r="460" spans="6:14" x14ac:dyDescent="0.2">
      <c r="F460" s="4"/>
      <c r="G460" s="4"/>
      <c r="H460" s="487"/>
      <c r="I460" s="4"/>
      <c r="J460" s="4"/>
      <c r="K460" s="4"/>
      <c r="L460" s="4"/>
      <c r="M460" s="4"/>
      <c r="N460" s="4"/>
    </row>
    <row r="461" spans="6:14" x14ac:dyDescent="0.2">
      <c r="F461" s="4"/>
      <c r="G461" s="4"/>
      <c r="H461" s="487"/>
      <c r="I461" s="4"/>
      <c r="J461" s="4"/>
      <c r="K461" s="4"/>
      <c r="L461" s="4"/>
      <c r="M461" s="4"/>
      <c r="N461" s="4"/>
    </row>
    <row r="462" spans="6:14" x14ac:dyDescent="0.2">
      <c r="F462" s="4"/>
      <c r="G462" s="4"/>
      <c r="H462" s="487"/>
      <c r="I462" s="4"/>
      <c r="J462" s="4"/>
      <c r="K462" s="4"/>
      <c r="L462" s="4"/>
      <c r="M462" s="4"/>
      <c r="N462" s="4"/>
    </row>
    <row r="463" spans="6:14" x14ac:dyDescent="0.2">
      <c r="F463" s="4"/>
      <c r="G463" s="4"/>
      <c r="H463" s="487"/>
      <c r="I463" s="4"/>
      <c r="J463" s="4"/>
      <c r="K463" s="4"/>
      <c r="L463" s="4"/>
      <c r="M463" s="4"/>
      <c r="N463" s="4"/>
    </row>
    <row r="464" spans="6:14" x14ac:dyDescent="0.2">
      <c r="F464" s="4"/>
      <c r="G464" s="4"/>
      <c r="H464" s="487"/>
      <c r="I464" s="4"/>
      <c r="J464" s="4"/>
      <c r="K464" s="4"/>
      <c r="L464" s="4"/>
      <c r="M464" s="4"/>
      <c r="N464" s="4"/>
    </row>
    <row r="465" spans="6:14" x14ac:dyDescent="0.2">
      <c r="F465" s="4"/>
      <c r="G465" s="4"/>
      <c r="H465" s="487"/>
      <c r="I465" s="4"/>
      <c r="J465" s="4"/>
      <c r="K465" s="4"/>
      <c r="L465" s="4"/>
      <c r="M465" s="4"/>
      <c r="N465" s="4"/>
    </row>
    <row r="466" spans="6:14" x14ac:dyDescent="0.2">
      <c r="F466" s="4"/>
      <c r="G466" s="4"/>
      <c r="H466" s="487"/>
      <c r="I466" s="4"/>
      <c r="J466" s="4"/>
      <c r="K466" s="4"/>
      <c r="L466" s="4"/>
      <c r="M466" s="4"/>
      <c r="N466" s="4"/>
    </row>
    <row r="467" spans="6:14" x14ac:dyDescent="0.2">
      <c r="F467" s="4"/>
      <c r="G467" s="4"/>
      <c r="H467" s="487"/>
      <c r="I467" s="4"/>
      <c r="J467" s="4"/>
      <c r="K467" s="4"/>
      <c r="L467" s="4"/>
      <c r="M467" s="4"/>
      <c r="N467" s="4"/>
    </row>
    <row r="468" spans="6:14" x14ac:dyDescent="0.2">
      <c r="F468" s="4"/>
      <c r="G468" s="4"/>
      <c r="H468" s="487"/>
      <c r="I468" s="4"/>
      <c r="J468" s="4"/>
      <c r="K468" s="4"/>
      <c r="L468" s="4"/>
      <c r="M468" s="4"/>
      <c r="N468" s="4"/>
    </row>
    <row r="469" spans="6:14" x14ac:dyDescent="0.2">
      <c r="F469" s="4"/>
      <c r="G469" s="4"/>
      <c r="H469" s="487"/>
      <c r="I469" s="4"/>
      <c r="J469" s="4"/>
      <c r="K469" s="4"/>
      <c r="L469" s="4"/>
      <c r="M469" s="4"/>
      <c r="N469" s="4"/>
    </row>
    <row r="470" spans="6:14" x14ac:dyDescent="0.2">
      <c r="F470" s="4"/>
      <c r="G470" s="4"/>
      <c r="H470" s="487"/>
      <c r="I470" s="4"/>
      <c r="J470" s="4"/>
      <c r="K470" s="4"/>
      <c r="L470" s="4"/>
      <c r="M470" s="4"/>
      <c r="N470" s="4"/>
    </row>
    <row r="471" spans="6:14" x14ac:dyDescent="0.2">
      <c r="F471" s="4"/>
      <c r="G471" s="4"/>
      <c r="H471" s="487"/>
      <c r="I471" s="4"/>
      <c r="J471" s="4"/>
      <c r="K471" s="4"/>
      <c r="L471" s="4"/>
      <c r="M471" s="4"/>
      <c r="N471" s="4"/>
    </row>
    <row r="472" spans="6:14" x14ac:dyDescent="0.2">
      <c r="F472" s="4"/>
      <c r="G472" s="4"/>
      <c r="H472" s="487"/>
      <c r="I472" s="4"/>
      <c r="J472" s="4"/>
      <c r="K472" s="4"/>
      <c r="L472" s="4"/>
      <c r="M472" s="4"/>
      <c r="N472" s="4"/>
    </row>
    <row r="473" spans="6:14" x14ac:dyDescent="0.2">
      <c r="F473" s="4"/>
      <c r="G473" s="4"/>
      <c r="H473" s="487"/>
      <c r="I473" s="4"/>
      <c r="J473" s="4"/>
      <c r="K473" s="4"/>
      <c r="L473" s="4"/>
      <c r="M473" s="4"/>
      <c r="N473" s="4"/>
    </row>
    <row r="474" spans="6:14" x14ac:dyDescent="0.2">
      <c r="F474" s="4"/>
      <c r="G474" s="4"/>
      <c r="H474" s="487"/>
      <c r="I474" s="4"/>
      <c r="J474" s="4"/>
      <c r="K474" s="4"/>
      <c r="L474" s="4"/>
      <c r="M474" s="4"/>
      <c r="N474" s="4"/>
    </row>
    <row r="475" spans="6:14" x14ac:dyDescent="0.2">
      <c r="F475" s="4"/>
      <c r="G475" s="4"/>
      <c r="H475" s="487"/>
      <c r="I475" s="4"/>
      <c r="J475" s="4"/>
      <c r="K475" s="4"/>
      <c r="L475" s="4"/>
      <c r="M475" s="4"/>
      <c r="N475" s="4"/>
    </row>
    <row r="476" spans="6:14" x14ac:dyDescent="0.2">
      <c r="F476" s="4"/>
      <c r="G476" s="4"/>
      <c r="H476" s="487"/>
      <c r="I476" s="4"/>
      <c r="J476" s="4"/>
      <c r="K476" s="4"/>
      <c r="L476" s="4"/>
      <c r="M476" s="4"/>
      <c r="N476" s="4"/>
    </row>
    <row r="477" spans="6:14" x14ac:dyDescent="0.2">
      <c r="F477" s="4"/>
      <c r="G477" s="4"/>
      <c r="H477" s="487"/>
      <c r="I477" s="4"/>
      <c r="J477" s="4"/>
      <c r="K477" s="4"/>
      <c r="L477" s="4"/>
      <c r="M477" s="4"/>
      <c r="N477" s="4"/>
    </row>
    <row r="478" spans="6:14" x14ac:dyDescent="0.2">
      <c r="F478" s="4"/>
      <c r="G478" s="4"/>
      <c r="H478" s="487"/>
      <c r="I478" s="4"/>
      <c r="J478" s="4"/>
      <c r="K478" s="4"/>
      <c r="L478" s="4"/>
      <c r="M478" s="4"/>
      <c r="N478" s="4"/>
    </row>
    <row r="479" spans="6:14" x14ac:dyDescent="0.2">
      <c r="F479" s="4"/>
      <c r="G479" s="4"/>
      <c r="H479" s="487"/>
      <c r="I479" s="4"/>
      <c r="J479" s="4"/>
      <c r="K479" s="4"/>
      <c r="L479" s="4"/>
      <c r="M479" s="4"/>
      <c r="N479" s="4"/>
    </row>
    <row r="480" spans="6:14" x14ac:dyDescent="0.2">
      <c r="F480" s="4"/>
      <c r="G480" s="4"/>
      <c r="H480" s="487"/>
      <c r="I480" s="4"/>
      <c r="J480" s="4"/>
      <c r="K480" s="4"/>
      <c r="L480" s="4"/>
      <c r="M480" s="4"/>
      <c r="N480" s="4"/>
    </row>
    <row r="481" spans="6:14" x14ac:dyDescent="0.2">
      <c r="F481" s="4"/>
      <c r="G481" s="4"/>
      <c r="H481" s="487"/>
      <c r="I481" s="4"/>
      <c r="J481" s="4"/>
      <c r="K481" s="4"/>
      <c r="L481" s="4"/>
      <c r="M481" s="4"/>
      <c r="N481" s="4"/>
    </row>
    <row r="482" spans="6:14" x14ac:dyDescent="0.2">
      <c r="F482" s="4"/>
      <c r="G482" s="4"/>
      <c r="H482" s="487"/>
      <c r="I482" s="4"/>
      <c r="J482" s="4"/>
      <c r="K482" s="4"/>
      <c r="L482" s="4"/>
      <c r="M482" s="4"/>
      <c r="N482" s="4"/>
    </row>
    <row r="483" spans="6:14" x14ac:dyDescent="0.2">
      <c r="F483" s="4"/>
      <c r="G483" s="4"/>
      <c r="H483" s="487"/>
      <c r="I483" s="4"/>
      <c r="J483" s="4"/>
      <c r="K483" s="4"/>
      <c r="L483" s="4"/>
      <c r="M483" s="4"/>
      <c r="N483" s="4"/>
    </row>
    <row r="484" spans="6:14" x14ac:dyDescent="0.2">
      <c r="F484" s="4"/>
      <c r="G484" s="4"/>
      <c r="H484" s="487"/>
      <c r="I484" s="4"/>
      <c r="J484" s="4"/>
      <c r="K484" s="4"/>
      <c r="L484" s="4"/>
      <c r="M484" s="4"/>
      <c r="N484" s="4"/>
    </row>
    <row r="485" spans="6:14" x14ac:dyDescent="0.2">
      <c r="F485" s="4"/>
      <c r="G485" s="4"/>
      <c r="H485" s="487"/>
      <c r="I485" s="4"/>
      <c r="J485" s="4"/>
      <c r="K485" s="4"/>
      <c r="L485" s="4"/>
      <c r="M485" s="4"/>
      <c r="N485" s="4"/>
    </row>
    <row r="486" spans="6:14" x14ac:dyDescent="0.2">
      <c r="F486" s="4"/>
      <c r="G486" s="4"/>
      <c r="H486" s="487"/>
      <c r="I486" s="4"/>
      <c r="J486" s="4"/>
      <c r="K486" s="4"/>
      <c r="L486" s="4"/>
      <c r="M486" s="4"/>
      <c r="N486" s="4"/>
    </row>
    <row r="487" spans="6:14" x14ac:dyDescent="0.2">
      <c r="F487" s="4"/>
      <c r="G487" s="4"/>
      <c r="H487" s="487"/>
      <c r="I487" s="4"/>
      <c r="J487" s="4"/>
      <c r="K487" s="4"/>
      <c r="L487" s="4"/>
      <c r="M487" s="4"/>
      <c r="N487" s="4"/>
    </row>
    <row r="488" spans="6:14" x14ac:dyDescent="0.2">
      <c r="F488" s="4"/>
      <c r="G488" s="4"/>
      <c r="H488" s="487"/>
      <c r="I488" s="4"/>
      <c r="J488" s="4"/>
      <c r="K488" s="4"/>
      <c r="L488" s="4"/>
      <c r="M488" s="4"/>
      <c r="N488" s="4"/>
    </row>
    <row r="489" spans="6:14" x14ac:dyDescent="0.2">
      <c r="F489" s="4"/>
      <c r="G489" s="4"/>
      <c r="H489" s="487"/>
      <c r="I489" s="4"/>
      <c r="J489" s="4"/>
      <c r="K489" s="4"/>
      <c r="L489" s="4"/>
      <c r="M489" s="4"/>
      <c r="N489" s="4"/>
    </row>
    <row r="490" spans="6:14" x14ac:dyDescent="0.2">
      <c r="F490" s="4"/>
      <c r="G490" s="4"/>
      <c r="H490" s="487"/>
      <c r="I490" s="4"/>
      <c r="J490" s="4"/>
      <c r="K490" s="4"/>
      <c r="L490" s="4"/>
      <c r="M490" s="4"/>
      <c r="N490" s="4"/>
    </row>
    <row r="491" spans="6:14" x14ac:dyDescent="0.2">
      <c r="F491" s="4"/>
      <c r="G491" s="4"/>
      <c r="H491" s="487"/>
      <c r="I491" s="4"/>
      <c r="J491" s="4"/>
      <c r="K491" s="4"/>
      <c r="L491" s="4"/>
      <c r="M491" s="4"/>
      <c r="N491" s="4"/>
    </row>
    <row r="492" spans="6:14" x14ac:dyDescent="0.2">
      <c r="F492" s="4"/>
      <c r="G492" s="4"/>
      <c r="H492" s="487"/>
      <c r="I492" s="4"/>
      <c r="J492" s="4"/>
      <c r="K492" s="4"/>
      <c r="L492" s="4"/>
      <c r="M492" s="4"/>
      <c r="N492" s="4"/>
    </row>
    <row r="493" spans="6:14" x14ac:dyDescent="0.2">
      <c r="F493" s="4"/>
      <c r="G493" s="4"/>
      <c r="H493" s="487"/>
      <c r="I493" s="4"/>
      <c r="J493" s="4"/>
      <c r="K493" s="4"/>
      <c r="L493" s="4"/>
      <c r="M493" s="4"/>
      <c r="N493" s="4"/>
    </row>
    <row r="494" spans="6:14" x14ac:dyDescent="0.2">
      <c r="F494" s="4"/>
      <c r="G494" s="4"/>
      <c r="H494" s="487"/>
      <c r="I494" s="4"/>
      <c r="J494" s="4"/>
      <c r="K494" s="4"/>
      <c r="L494" s="4"/>
      <c r="M494" s="4"/>
      <c r="N494" s="4"/>
    </row>
    <row r="495" spans="6:14" x14ac:dyDescent="0.2">
      <c r="F495" s="4"/>
      <c r="G495" s="4"/>
      <c r="H495" s="487"/>
      <c r="I495" s="4"/>
      <c r="J495" s="4"/>
      <c r="K495" s="4"/>
      <c r="L495" s="4"/>
      <c r="M495" s="4"/>
      <c r="N495" s="4"/>
    </row>
    <row r="496" spans="6:14" x14ac:dyDescent="0.2">
      <c r="F496" s="4"/>
      <c r="G496" s="4"/>
      <c r="H496" s="487"/>
      <c r="I496" s="4"/>
      <c r="J496" s="4"/>
      <c r="K496" s="4"/>
      <c r="L496" s="4"/>
      <c r="M496" s="4"/>
      <c r="N496" s="4"/>
    </row>
    <row r="497" spans="6:14" x14ac:dyDescent="0.2">
      <c r="F497" s="4"/>
      <c r="G497" s="4"/>
      <c r="H497" s="487"/>
      <c r="I497" s="4"/>
      <c r="J497" s="4"/>
      <c r="K497" s="4"/>
      <c r="L497" s="4"/>
      <c r="M497" s="4"/>
      <c r="N497" s="4"/>
    </row>
    <row r="498" spans="6:14" x14ac:dyDescent="0.2">
      <c r="F498" s="4"/>
      <c r="G498" s="4"/>
      <c r="H498" s="487"/>
      <c r="I498" s="4"/>
      <c r="J498" s="4"/>
      <c r="K498" s="4"/>
      <c r="L498" s="4"/>
      <c r="M498" s="4"/>
      <c r="N498" s="4"/>
    </row>
    <row r="499" spans="6:14" x14ac:dyDescent="0.2">
      <c r="F499" s="4"/>
      <c r="G499" s="4"/>
      <c r="H499" s="487"/>
      <c r="I499" s="4"/>
      <c r="J499" s="4"/>
      <c r="K499" s="4"/>
      <c r="L499" s="4"/>
      <c r="M499" s="4"/>
      <c r="N499" s="4"/>
    </row>
    <row r="500" spans="6:14" x14ac:dyDescent="0.2">
      <c r="F500" s="4"/>
      <c r="G500" s="4"/>
      <c r="H500" s="487"/>
      <c r="I500" s="4"/>
      <c r="J500" s="4"/>
      <c r="K500" s="4"/>
      <c r="L500" s="4"/>
      <c r="M500" s="4"/>
      <c r="N500" s="4"/>
    </row>
    <row r="501" spans="6:14" x14ac:dyDescent="0.2">
      <c r="F501" s="4"/>
      <c r="G501" s="4"/>
      <c r="H501" s="487"/>
      <c r="I501" s="4"/>
      <c r="J501" s="4"/>
      <c r="K501" s="4"/>
      <c r="L501" s="4"/>
      <c r="M501" s="4"/>
      <c r="N501" s="4"/>
    </row>
    <row r="502" spans="6:14" x14ac:dyDescent="0.2">
      <c r="F502" s="4"/>
      <c r="G502" s="4"/>
      <c r="H502" s="487"/>
      <c r="I502" s="4"/>
      <c r="J502" s="4"/>
      <c r="K502" s="4"/>
      <c r="L502" s="4"/>
      <c r="M502" s="4"/>
      <c r="N502" s="4"/>
    </row>
    <row r="503" spans="6:14" x14ac:dyDescent="0.2">
      <c r="F503" s="4"/>
      <c r="G503" s="4"/>
      <c r="H503" s="487"/>
      <c r="I503" s="4"/>
      <c r="J503" s="4"/>
      <c r="K503" s="4"/>
      <c r="L503" s="4"/>
      <c r="M503" s="4"/>
      <c r="N503" s="4"/>
    </row>
    <row r="504" spans="6:14" x14ac:dyDescent="0.2">
      <c r="F504" s="4"/>
      <c r="G504" s="4"/>
      <c r="H504" s="487"/>
      <c r="I504" s="4"/>
      <c r="J504" s="4"/>
      <c r="K504" s="4"/>
      <c r="L504" s="4"/>
      <c r="M504" s="4"/>
      <c r="N504" s="4"/>
    </row>
    <row r="505" spans="6:14" x14ac:dyDescent="0.2">
      <c r="F505" s="4"/>
      <c r="G505" s="4"/>
      <c r="H505" s="487"/>
      <c r="I505" s="4"/>
      <c r="J505" s="4"/>
      <c r="K505" s="4"/>
      <c r="L505" s="4"/>
      <c r="M505" s="4"/>
      <c r="N505" s="4"/>
    </row>
    <row r="506" spans="6:14" x14ac:dyDescent="0.2">
      <c r="F506" s="4"/>
      <c r="G506" s="4"/>
      <c r="H506" s="487"/>
      <c r="I506" s="4"/>
      <c r="J506" s="4"/>
      <c r="K506" s="4"/>
      <c r="L506" s="4"/>
      <c r="M506" s="4"/>
      <c r="N506" s="4"/>
    </row>
    <row r="507" spans="6:14" x14ac:dyDescent="0.2">
      <c r="F507" s="4"/>
      <c r="G507" s="4"/>
      <c r="H507" s="487"/>
      <c r="I507" s="4"/>
      <c r="J507" s="4"/>
      <c r="K507" s="4"/>
      <c r="L507" s="4"/>
      <c r="M507" s="4"/>
      <c r="N507" s="4"/>
    </row>
    <row r="508" spans="6:14" x14ac:dyDescent="0.2">
      <c r="F508" s="4"/>
      <c r="G508" s="4"/>
      <c r="H508" s="487"/>
      <c r="I508" s="4"/>
      <c r="J508" s="4"/>
      <c r="K508" s="4"/>
      <c r="L508" s="4"/>
      <c r="M508" s="4"/>
      <c r="N508" s="4"/>
    </row>
    <row r="509" spans="6:14" x14ac:dyDescent="0.2">
      <c r="F509" s="4"/>
      <c r="G509" s="4"/>
      <c r="H509" s="487"/>
      <c r="I509" s="4"/>
      <c r="J509" s="4"/>
      <c r="K509" s="4"/>
      <c r="L509" s="4"/>
      <c r="M509" s="4"/>
      <c r="N509" s="4"/>
    </row>
    <row r="510" spans="6:14" x14ac:dyDescent="0.2">
      <c r="F510" s="4"/>
      <c r="G510" s="4"/>
      <c r="H510" s="487"/>
      <c r="I510" s="4"/>
      <c r="J510" s="4"/>
      <c r="K510" s="4"/>
      <c r="L510" s="4"/>
      <c r="M510" s="4"/>
      <c r="N510" s="4"/>
    </row>
    <row r="511" spans="6:14" x14ac:dyDescent="0.2">
      <c r="F511" s="4"/>
      <c r="G511" s="4"/>
      <c r="H511" s="487"/>
      <c r="I511" s="4"/>
      <c r="J511" s="4"/>
      <c r="K511" s="4"/>
      <c r="L511" s="4"/>
      <c r="M511" s="4"/>
      <c r="N511" s="4"/>
    </row>
    <row r="512" spans="6:14" x14ac:dyDescent="0.2">
      <c r="F512" s="4"/>
      <c r="G512" s="4"/>
      <c r="H512" s="487"/>
      <c r="I512" s="4"/>
      <c r="J512" s="4"/>
      <c r="K512" s="4"/>
      <c r="L512" s="4"/>
      <c r="M512" s="4"/>
      <c r="N512" s="4"/>
    </row>
    <row r="513" spans="6:14" x14ac:dyDescent="0.2">
      <c r="F513" s="4"/>
      <c r="G513" s="4"/>
      <c r="H513" s="487"/>
      <c r="I513" s="4"/>
      <c r="J513" s="4"/>
      <c r="K513" s="4"/>
      <c r="L513" s="4"/>
      <c r="M513" s="4"/>
      <c r="N513" s="4"/>
    </row>
    <row r="514" spans="6:14" x14ac:dyDescent="0.2">
      <c r="F514" s="4"/>
      <c r="G514" s="4"/>
      <c r="H514" s="487"/>
      <c r="I514" s="4"/>
      <c r="J514" s="4"/>
      <c r="K514" s="4"/>
      <c r="L514" s="4"/>
      <c r="M514" s="4"/>
      <c r="N514" s="4"/>
    </row>
    <row r="515" spans="6:14" x14ac:dyDescent="0.2">
      <c r="F515" s="4"/>
      <c r="G515" s="4"/>
      <c r="H515" s="487"/>
      <c r="I515" s="4"/>
      <c r="J515" s="4"/>
      <c r="K515" s="4"/>
      <c r="L515" s="4"/>
      <c r="M515" s="4"/>
      <c r="N515" s="4"/>
    </row>
    <row r="516" spans="6:14" x14ac:dyDescent="0.2">
      <c r="F516" s="4"/>
      <c r="G516" s="4"/>
      <c r="H516" s="487"/>
      <c r="I516" s="4"/>
      <c r="J516" s="4"/>
      <c r="K516" s="4"/>
      <c r="L516" s="4"/>
      <c r="M516" s="4"/>
      <c r="N516" s="4"/>
    </row>
    <row r="517" spans="6:14" x14ac:dyDescent="0.2">
      <c r="F517" s="4"/>
      <c r="G517" s="4"/>
      <c r="H517" s="487"/>
      <c r="I517" s="4"/>
      <c r="J517" s="4"/>
      <c r="K517" s="4"/>
      <c r="L517" s="4"/>
      <c r="M517" s="4"/>
      <c r="N517" s="4"/>
    </row>
    <row r="518" spans="6:14" x14ac:dyDescent="0.2">
      <c r="F518" s="4"/>
      <c r="G518" s="4"/>
      <c r="H518" s="487"/>
      <c r="I518" s="4"/>
      <c r="J518" s="4"/>
      <c r="K518" s="4"/>
      <c r="L518" s="4"/>
      <c r="M518" s="4"/>
      <c r="N518" s="4"/>
    </row>
    <row r="519" spans="6:14" x14ac:dyDescent="0.2">
      <c r="F519" s="4"/>
      <c r="G519" s="4"/>
      <c r="H519" s="487"/>
      <c r="I519" s="4"/>
      <c r="J519" s="4"/>
      <c r="K519" s="4"/>
      <c r="L519" s="4"/>
      <c r="M519" s="4"/>
      <c r="N519" s="4"/>
    </row>
    <row r="520" spans="6:14" x14ac:dyDescent="0.2">
      <c r="F520" s="4"/>
      <c r="G520" s="4"/>
      <c r="H520" s="487"/>
      <c r="I520" s="4"/>
      <c r="J520" s="4"/>
      <c r="K520" s="4"/>
      <c r="L520" s="4"/>
      <c r="M520" s="4"/>
      <c r="N520" s="4"/>
    </row>
    <row r="521" spans="6:14" x14ac:dyDescent="0.2">
      <c r="F521" s="4"/>
      <c r="G521" s="4"/>
      <c r="H521" s="487"/>
      <c r="I521" s="4"/>
      <c r="J521" s="4"/>
      <c r="K521" s="4"/>
      <c r="L521" s="4"/>
      <c r="M521" s="4"/>
      <c r="N521" s="4"/>
    </row>
    <row r="522" spans="6:14" x14ac:dyDescent="0.2">
      <c r="F522" s="4"/>
      <c r="G522" s="4"/>
      <c r="H522" s="487"/>
      <c r="I522" s="4"/>
      <c r="J522" s="4"/>
      <c r="K522" s="4"/>
      <c r="L522" s="4"/>
      <c r="M522" s="4"/>
      <c r="N522" s="4"/>
    </row>
    <row r="523" spans="6:14" x14ac:dyDescent="0.2">
      <c r="F523" s="4"/>
      <c r="G523" s="4"/>
      <c r="H523" s="487"/>
      <c r="I523" s="4"/>
      <c r="J523" s="4"/>
      <c r="K523" s="4"/>
      <c r="L523" s="4"/>
      <c r="M523" s="4"/>
      <c r="N523" s="4"/>
    </row>
    <row r="524" spans="6:14" x14ac:dyDescent="0.2">
      <c r="F524" s="4"/>
      <c r="G524" s="4"/>
      <c r="H524" s="487"/>
      <c r="I524" s="4"/>
      <c r="J524" s="4"/>
      <c r="K524" s="4"/>
      <c r="L524" s="4"/>
      <c r="M524" s="4"/>
      <c r="N524" s="4"/>
    </row>
    <row r="525" spans="6:14" x14ac:dyDescent="0.2">
      <c r="F525" s="4"/>
      <c r="G525" s="4"/>
      <c r="H525" s="487"/>
      <c r="I525" s="4"/>
      <c r="J525" s="4"/>
      <c r="K525" s="4"/>
      <c r="L525" s="4"/>
      <c r="M525" s="4"/>
      <c r="N525" s="4"/>
    </row>
    <row r="526" spans="6:14" x14ac:dyDescent="0.2">
      <c r="F526" s="4"/>
      <c r="G526" s="4"/>
      <c r="H526" s="487"/>
      <c r="I526" s="4"/>
      <c r="J526" s="4"/>
      <c r="K526" s="4"/>
      <c r="L526" s="4"/>
      <c r="M526" s="4"/>
      <c r="N526" s="4"/>
    </row>
    <row r="527" spans="6:14" x14ac:dyDescent="0.2">
      <c r="F527" s="4"/>
      <c r="G527" s="4"/>
      <c r="H527" s="487"/>
      <c r="I527" s="4"/>
      <c r="J527" s="4"/>
      <c r="K527" s="4"/>
      <c r="L527" s="4"/>
      <c r="M527" s="4"/>
      <c r="N527" s="4"/>
    </row>
    <row r="528" spans="6:14" x14ac:dyDescent="0.2">
      <c r="F528" s="4"/>
      <c r="G528" s="4"/>
      <c r="H528" s="487"/>
      <c r="I528" s="4"/>
      <c r="J528" s="4"/>
      <c r="K528" s="4"/>
      <c r="L528" s="4"/>
      <c r="M528" s="4"/>
      <c r="N528" s="4"/>
    </row>
    <row r="529" spans="6:14" x14ac:dyDescent="0.2">
      <c r="F529" s="4"/>
      <c r="G529" s="4"/>
      <c r="H529" s="487"/>
      <c r="I529" s="4"/>
      <c r="J529" s="4"/>
      <c r="K529" s="4"/>
      <c r="L529" s="4"/>
      <c r="M529" s="4"/>
      <c r="N529" s="4"/>
    </row>
    <row r="530" spans="6:14" x14ac:dyDescent="0.2">
      <c r="F530" s="4"/>
      <c r="G530" s="4"/>
      <c r="H530" s="487"/>
      <c r="I530" s="4"/>
      <c r="J530" s="4"/>
      <c r="K530" s="4"/>
      <c r="L530" s="4"/>
      <c r="M530" s="4"/>
      <c r="N530" s="4"/>
    </row>
    <row r="531" spans="6:14" x14ac:dyDescent="0.2">
      <c r="F531" s="4"/>
      <c r="G531" s="4"/>
      <c r="H531" s="487"/>
      <c r="I531" s="4"/>
      <c r="J531" s="4"/>
      <c r="K531" s="4"/>
      <c r="L531" s="4"/>
      <c r="M531" s="4"/>
      <c r="N531" s="4"/>
    </row>
    <row r="532" spans="6:14" x14ac:dyDescent="0.2">
      <c r="F532" s="4"/>
      <c r="G532" s="4"/>
      <c r="H532" s="487"/>
      <c r="I532" s="4"/>
      <c r="J532" s="4"/>
      <c r="K532" s="4"/>
      <c r="L532" s="4"/>
      <c r="M532" s="4"/>
      <c r="N532" s="4"/>
    </row>
    <row r="533" spans="6:14" x14ac:dyDescent="0.2">
      <c r="F533" s="4"/>
      <c r="G533" s="4"/>
      <c r="H533" s="487"/>
      <c r="I533" s="4"/>
      <c r="J533" s="4"/>
      <c r="K533" s="4"/>
      <c r="L533" s="4"/>
      <c r="M533" s="4"/>
      <c r="N533" s="4"/>
    </row>
    <row r="534" spans="6:14" x14ac:dyDescent="0.2">
      <c r="F534" s="4"/>
      <c r="G534" s="4"/>
      <c r="H534" s="487"/>
      <c r="I534" s="4"/>
      <c r="J534" s="4"/>
      <c r="K534" s="4"/>
      <c r="L534" s="4"/>
      <c r="M534" s="4"/>
      <c r="N534" s="4"/>
    </row>
    <row r="535" spans="6:14" x14ac:dyDescent="0.2">
      <c r="F535" s="4"/>
      <c r="G535" s="4"/>
      <c r="H535" s="487"/>
      <c r="I535" s="4"/>
      <c r="J535" s="4"/>
      <c r="K535" s="4"/>
      <c r="L535" s="4"/>
      <c r="M535" s="4"/>
      <c r="N535" s="4"/>
    </row>
    <row r="536" spans="6:14" x14ac:dyDescent="0.2">
      <c r="F536" s="4"/>
      <c r="G536" s="4"/>
      <c r="H536" s="487"/>
      <c r="I536" s="4"/>
      <c r="J536" s="4"/>
      <c r="K536" s="4"/>
      <c r="L536" s="4"/>
      <c r="M536" s="4"/>
      <c r="N536" s="4"/>
    </row>
    <row r="537" spans="6:14" x14ac:dyDescent="0.2">
      <c r="F537" s="4"/>
      <c r="G537" s="4"/>
      <c r="H537" s="487"/>
      <c r="I537" s="4"/>
      <c r="J537" s="4"/>
      <c r="K537" s="4"/>
      <c r="L537" s="4"/>
      <c r="M537" s="4"/>
      <c r="N537" s="4"/>
    </row>
    <row r="538" spans="6:14" x14ac:dyDescent="0.2">
      <c r="F538" s="4"/>
      <c r="G538" s="4"/>
      <c r="H538" s="487"/>
      <c r="I538" s="4"/>
      <c r="J538" s="4"/>
      <c r="K538" s="4"/>
      <c r="L538" s="4"/>
      <c r="M538" s="4"/>
      <c r="N538" s="4"/>
    </row>
    <row r="539" spans="6:14" x14ac:dyDescent="0.2">
      <c r="F539" s="4"/>
      <c r="G539" s="4"/>
      <c r="H539" s="487"/>
      <c r="I539" s="4"/>
      <c r="J539" s="4"/>
      <c r="K539" s="4"/>
      <c r="L539" s="4"/>
      <c r="M539" s="4"/>
      <c r="N539" s="4"/>
    </row>
    <row r="540" spans="6:14" x14ac:dyDescent="0.2">
      <c r="F540" s="4"/>
      <c r="G540" s="4"/>
      <c r="H540" s="487"/>
      <c r="I540" s="4"/>
      <c r="J540" s="4"/>
      <c r="K540" s="4"/>
      <c r="L540" s="4"/>
      <c r="M540" s="4"/>
      <c r="N540" s="4"/>
    </row>
    <row r="541" spans="6:14" x14ac:dyDescent="0.2">
      <c r="F541" s="4"/>
      <c r="G541" s="4"/>
      <c r="H541" s="487"/>
      <c r="I541" s="4"/>
      <c r="J541" s="4"/>
      <c r="K541" s="4"/>
      <c r="L541" s="4"/>
      <c r="M541" s="4"/>
      <c r="N541" s="4"/>
    </row>
    <row r="542" spans="6:14" x14ac:dyDescent="0.2">
      <c r="F542" s="4"/>
      <c r="G542" s="4"/>
      <c r="H542" s="487"/>
      <c r="I542" s="4"/>
      <c r="J542" s="4"/>
      <c r="K542" s="4"/>
      <c r="L542" s="4"/>
      <c r="M542" s="4"/>
      <c r="N542" s="4"/>
    </row>
    <row r="543" spans="6:14" x14ac:dyDescent="0.2">
      <c r="F543" s="4"/>
      <c r="G543" s="4"/>
      <c r="H543" s="487"/>
      <c r="I543" s="4"/>
      <c r="J543" s="4"/>
      <c r="K543" s="4"/>
      <c r="L543" s="4"/>
      <c r="M543" s="4"/>
      <c r="N543" s="4"/>
    </row>
    <row r="544" spans="6:14" x14ac:dyDescent="0.2">
      <c r="F544" s="4"/>
      <c r="G544" s="4"/>
      <c r="H544" s="487"/>
      <c r="I544" s="4"/>
      <c r="J544" s="4"/>
      <c r="K544" s="4"/>
      <c r="L544" s="4"/>
      <c r="M544" s="4"/>
      <c r="N544" s="4"/>
    </row>
    <row r="545" spans="6:14" x14ac:dyDescent="0.2">
      <c r="F545" s="4"/>
      <c r="G545" s="4"/>
      <c r="H545" s="487"/>
      <c r="I545" s="4"/>
      <c r="J545" s="4"/>
      <c r="K545" s="4"/>
      <c r="L545" s="4"/>
      <c r="M545" s="4"/>
      <c r="N545" s="4"/>
    </row>
    <row r="546" spans="6:14" x14ac:dyDescent="0.2">
      <c r="F546" s="4"/>
      <c r="G546" s="4"/>
      <c r="H546" s="487"/>
      <c r="I546" s="4"/>
      <c r="J546" s="4"/>
      <c r="K546" s="4"/>
      <c r="L546" s="4"/>
      <c r="M546" s="4"/>
      <c r="N546" s="4"/>
    </row>
    <row r="547" spans="6:14" x14ac:dyDescent="0.2">
      <c r="F547" s="4"/>
      <c r="G547" s="4"/>
      <c r="H547" s="487"/>
      <c r="I547" s="4"/>
      <c r="J547" s="4"/>
      <c r="K547" s="4"/>
      <c r="L547" s="4"/>
      <c r="M547" s="4"/>
      <c r="N547" s="4"/>
    </row>
    <row r="548" spans="6:14" x14ac:dyDescent="0.2">
      <c r="F548" s="4"/>
      <c r="G548" s="4"/>
      <c r="H548" s="487"/>
      <c r="I548" s="4"/>
      <c r="J548" s="4"/>
      <c r="K548" s="4"/>
      <c r="L548" s="4"/>
      <c r="M548" s="4"/>
      <c r="N548" s="4"/>
    </row>
    <row r="549" spans="6:14" x14ac:dyDescent="0.2">
      <c r="F549" s="4"/>
      <c r="G549" s="4"/>
      <c r="H549" s="487"/>
      <c r="I549" s="4"/>
      <c r="J549" s="4"/>
      <c r="K549" s="4"/>
      <c r="L549" s="4"/>
      <c r="M549" s="4"/>
      <c r="N549" s="4"/>
    </row>
    <row r="550" spans="6:14" x14ac:dyDescent="0.2">
      <c r="F550" s="4"/>
      <c r="G550" s="4"/>
      <c r="H550" s="487"/>
      <c r="I550" s="4"/>
      <c r="J550" s="4"/>
      <c r="K550" s="4"/>
      <c r="L550" s="4"/>
      <c r="M550" s="4"/>
      <c r="N550" s="4"/>
    </row>
    <row r="551" spans="6:14" x14ac:dyDescent="0.2">
      <c r="F551" s="4"/>
      <c r="G551" s="4"/>
      <c r="H551" s="487"/>
      <c r="I551" s="4"/>
      <c r="J551" s="4"/>
      <c r="K551" s="4"/>
      <c r="L551" s="4"/>
      <c r="M551" s="4"/>
      <c r="N551" s="4"/>
    </row>
    <row r="552" spans="6:14" x14ac:dyDescent="0.2">
      <c r="F552" s="4"/>
      <c r="G552" s="4"/>
      <c r="H552" s="487"/>
      <c r="I552" s="4"/>
      <c r="J552" s="4"/>
      <c r="K552" s="4"/>
      <c r="L552" s="4"/>
      <c r="M552" s="4"/>
      <c r="N552" s="4"/>
    </row>
    <row r="553" spans="6:14" x14ac:dyDescent="0.2">
      <c r="F553" s="4"/>
      <c r="G553" s="4"/>
      <c r="H553" s="487"/>
      <c r="I553" s="4"/>
      <c r="J553" s="4"/>
      <c r="K553" s="4"/>
      <c r="L553" s="4"/>
      <c r="M553" s="4"/>
      <c r="N553" s="4"/>
    </row>
    <row r="554" spans="6:14" x14ac:dyDescent="0.2">
      <c r="F554" s="4"/>
      <c r="G554" s="4"/>
      <c r="H554" s="487"/>
      <c r="I554" s="4"/>
      <c r="J554" s="4"/>
      <c r="K554" s="4"/>
      <c r="L554" s="4"/>
      <c r="M554" s="4"/>
      <c r="N554" s="4"/>
    </row>
    <row r="555" spans="6:14" x14ac:dyDescent="0.2">
      <c r="F555" s="4"/>
      <c r="G555" s="4"/>
      <c r="H555" s="487"/>
      <c r="I555" s="4"/>
      <c r="J555" s="4"/>
      <c r="K555" s="4"/>
      <c r="L555" s="4"/>
      <c r="M555" s="4"/>
      <c r="N555" s="4"/>
    </row>
    <row r="556" spans="6:14" x14ac:dyDescent="0.2">
      <c r="F556" s="4"/>
      <c r="G556" s="4"/>
      <c r="H556" s="487"/>
      <c r="I556" s="4"/>
      <c r="J556" s="4"/>
      <c r="K556" s="4"/>
      <c r="L556" s="4"/>
      <c r="M556" s="4"/>
      <c r="N556" s="4"/>
    </row>
    <row r="557" spans="6:14" x14ac:dyDescent="0.2">
      <c r="F557" s="4"/>
      <c r="G557" s="4"/>
      <c r="H557" s="487"/>
      <c r="I557" s="4"/>
      <c r="J557" s="4"/>
      <c r="K557" s="4"/>
      <c r="L557" s="4"/>
      <c r="M557" s="4"/>
      <c r="N557" s="4"/>
    </row>
    <row r="558" spans="6:14" x14ac:dyDescent="0.2">
      <c r="F558" s="4"/>
      <c r="G558" s="4"/>
      <c r="H558" s="487"/>
      <c r="I558" s="4"/>
      <c r="J558" s="4"/>
      <c r="K558" s="4"/>
      <c r="L558" s="4"/>
      <c r="M558" s="4"/>
      <c r="N558" s="4"/>
    </row>
    <row r="559" spans="6:14" x14ac:dyDescent="0.2">
      <c r="F559" s="4"/>
      <c r="G559" s="4"/>
      <c r="H559" s="487"/>
      <c r="I559" s="4"/>
      <c r="J559" s="4"/>
      <c r="K559" s="4"/>
      <c r="L559" s="4"/>
      <c r="M559" s="4"/>
      <c r="N559" s="4"/>
    </row>
    <row r="560" spans="6:14" x14ac:dyDescent="0.2">
      <c r="F560" s="4"/>
      <c r="G560" s="4"/>
      <c r="H560" s="487"/>
      <c r="I560" s="4"/>
      <c r="J560" s="4"/>
      <c r="K560" s="4"/>
      <c r="L560" s="4"/>
      <c r="M560" s="4"/>
      <c r="N560" s="4"/>
    </row>
    <row r="561" spans="6:14" x14ac:dyDescent="0.2">
      <c r="F561" s="4"/>
      <c r="G561" s="4"/>
      <c r="H561" s="487"/>
      <c r="I561" s="4"/>
      <c r="J561" s="4"/>
      <c r="K561" s="4"/>
      <c r="L561" s="4"/>
      <c r="M561" s="4"/>
      <c r="N561" s="4"/>
    </row>
    <row r="562" spans="6:14" x14ac:dyDescent="0.2">
      <c r="F562" s="4"/>
      <c r="G562" s="4"/>
      <c r="H562" s="487"/>
      <c r="I562" s="4"/>
      <c r="J562" s="4"/>
      <c r="K562" s="4"/>
      <c r="L562" s="4"/>
      <c r="M562" s="4"/>
      <c r="N562" s="4"/>
    </row>
    <row r="563" spans="6:14" x14ac:dyDescent="0.2">
      <c r="F563" s="4"/>
      <c r="G563" s="4"/>
      <c r="H563" s="487"/>
      <c r="I563" s="4"/>
      <c r="J563" s="4"/>
      <c r="K563" s="4"/>
      <c r="L563" s="4"/>
      <c r="M563" s="4"/>
      <c r="N563" s="4"/>
    </row>
  </sheetData>
  <mergeCells count="62">
    <mergeCell ref="F10:F15"/>
    <mergeCell ref="C14:C15"/>
    <mergeCell ref="H13:H15"/>
    <mergeCell ref="G10:G15"/>
    <mergeCell ref="A16:L16"/>
    <mergeCell ref="C13:D13"/>
    <mergeCell ref="B12:D12"/>
    <mergeCell ref="E10:E15"/>
    <mergeCell ref="B13:B15"/>
    <mergeCell ref="A11:D11"/>
    <mergeCell ref="A10:D10"/>
    <mergeCell ref="A12:A15"/>
    <mergeCell ref="R10:R15"/>
    <mergeCell ref="I13:I15"/>
    <mergeCell ref="M13:M15"/>
    <mergeCell ref="N13:N15"/>
    <mergeCell ref="O13:O15"/>
    <mergeCell ref="P13:P15"/>
    <mergeCell ref="J13:J15"/>
    <mergeCell ref="K13:K15"/>
    <mergeCell ref="L13:L15"/>
    <mergeCell ref="H10:I11"/>
    <mergeCell ref="J10:K12"/>
    <mergeCell ref="L10:N12"/>
    <mergeCell ref="O10:P12"/>
    <mergeCell ref="Q10:Q15"/>
    <mergeCell ref="L8:N8"/>
    <mergeCell ref="O8:R8"/>
    <mergeCell ref="Y8:AH8"/>
    <mergeCell ref="A1:C2"/>
    <mergeCell ref="E1:N2"/>
    <mergeCell ref="O1:R2"/>
    <mergeCell ref="AC1:AF2"/>
    <mergeCell ref="E3:J3"/>
    <mergeCell ref="A4:R4"/>
    <mergeCell ref="L6:N6"/>
    <mergeCell ref="O6:R6"/>
    <mergeCell ref="L7:N7"/>
    <mergeCell ref="O7:R7"/>
    <mergeCell ref="A6:C6"/>
    <mergeCell ref="D6:K6"/>
    <mergeCell ref="A18:A211"/>
    <mergeCell ref="B18:B211"/>
    <mergeCell ref="A212:L212"/>
    <mergeCell ref="A213:A408"/>
    <mergeCell ref="B213:B408"/>
    <mergeCell ref="A411:R411"/>
    <mergeCell ref="A412:C412"/>
    <mergeCell ref="D412:H412"/>
    <mergeCell ref="I412:N412"/>
    <mergeCell ref="O412:R412"/>
    <mergeCell ref="A413:C413"/>
    <mergeCell ref="D413:H413"/>
    <mergeCell ref="I413:N413"/>
    <mergeCell ref="A414:C414"/>
    <mergeCell ref="D414:H414"/>
    <mergeCell ref="I414:N414"/>
    <mergeCell ref="O414:R414"/>
    <mergeCell ref="A415:C415"/>
    <mergeCell ref="D415:H415"/>
    <mergeCell ref="I415:N415"/>
    <mergeCell ref="O415:R415"/>
  </mergeCells>
  <phoneticPr fontId="14" type="noConversion"/>
  <printOptions horizontalCentered="1"/>
  <pageMargins left="0.35433070866141736" right="0.35433070866141736" top="0.39370078740157483" bottom="0.19685039370078741" header="0.39370078740157483" footer="0.19685039370078741"/>
  <pageSetup scale="4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C242"/>
  <sheetViews>
    <sheetView showGridLines="0" topLeftCell="A81" zoomScaleSheetLayoutView="115" workbookViewId="0">
      <selection activeCell="I45" sqref="I45:I91"/>
    </sheetView>
  </sheetViews>
  <sheetFormatPr baseColWidth="10" defaultColWidth="11.42578125" defaultRowHeight="12.75" x14ac:dyDescent="0.2"/>
  <cols>
    <col min="1" max="1" width="6.42578125" style="330" customWidth="1"/>
    <col min="2" max="2" width="7" style="330" customWidth="1"/>
    <col min="3" max="3" width="5.140625" style="330" bestFit="1" customWidth="1"/>
    <col min="4" max="4" width="5.42578125" style="330" bestFit="1" customWidth="1"/>
    <col min="5" max="5" width="20.42578125" style="330" customWidth="1"/>
    <col min="6" max="6" width="12.140625" style="330" customWidth="1"/>
    <col min="7" max="7" width="45.5703125" style="330" customWidth="1"/>
    <col min="8" max="8" width="14.42578125" style="330" customWidth="1"/>
    <col min="9" max="9" width="9.7109375" style="330" customWidth="1"/>
    <col min="10" max="10" width="15" style="523" customWidth="1"/>
    <col min="11" max="11" width="15.7109375" style="523" customWidth="1"/>
    <col min="12" max="12" width="9.5703125" style="330" customWidth="1"/>
    <col min="13" max="13" width="20.85546875" style="330" customWidth="1"/>
    <col min="14" max="14" width="11.140625" style="330" customWidth="1"/>
    <col min="15" max="15" width="21.7109375" style="551" bestFit="1" customWidth="1"/>
    <col min="16" max="16384" width="11.42578125" style="330"/>
  </cols>
  <sheetData>
    <row r="1" spans="1:29" s="337" customFormat="1" ht="57" customHeight="1" x14ac:dyDescent="0.2">
      <c r="A1" s="28"/>
      <c r="B1" s="28"/>
      <c r="C1" s="28"/>
      <c r="D1" s="932" t="s">
        <v>174</v>
      </c>
      <c r="E1" s="932"/>
      <c r="F1" s="932"/>
      <c r="G1" s="932"/>
      <c r="H1" s="932"/>
      <c r="I1" s="932"/>
      <c r="J1" s="932"/>
      <c r="K1" s="932"/>
      <c r="L1" s="418"/>
      <c r="M1" s="418"/>
      <c r="N1" s="536"/>
      <c r="O1" s="545"/>
      <c r="P1" s="12"/>
      <c r="Q1" s="12"/>
      <c r="R1" s="12"/>
      <c r="S1" s="12"/>
      <c r="T1" s="12"/>
      <c r="U1" s="12"/>
      <c r="Z1" s="934"/>
      <c r="AA1" s="934"/>
      <c r="AB1" s="934"/>
      <c r="AC1" s="934"/>
    </row>
    <row r="2" spans="1:29" s="337" customFormat="1" ht="30" customHeight="1" thickBot="1" x14ac:dyDescent="0.25">
      <c r="A2" s="939" t="s">
        <v>71</v>
      </c>
      <c r="B2" s="939"/>
      <c r="C2" s="939"/>
      <c r="D2" s="933"/>
      <c r="E2" s="933"/>
      <c r="F2" s="933"/>
      <c r="G2" s="933"/>
      <c r="H2" s="933"/>
      <c r="I2" s="933"/>
      <c r="J2" s="933"/>
      <c r="K2" s="933"/>
      <c r="L2" s="419"/>
      <c r="M2" s="419"/>
      <c r="N2" s="537"/>
      <c r="O2" s="546"/>
      <c r="P2" s="12"/>
      <c r="Q2" s="12"/>
      <c r="R2" s="12"/>
      <c r="S2" s="12"/>
      <c r="T2" s="12"/>
      <c r="U2" s="12"/>
      <c r="Z2" s="934"/>
      <c r="AA2" s="934"/>
      <c r="AB2" s="934"/>
      <c r="AC2" s="934"/>
    </row>
    <row r="3" spans="1:29" ht="13.5" thickTop="1" x14ac:dyDescent="0.2">
      <c r="A3" s="339"/>
      <c r="B3" s="339"/>
      <c r="C3" s="339"/>
      <c r="D3" s="339"/>
      <c r="E3" s="339"/>
      <c r="F3" s="339"/>
      <c r="G3" s="339"/>
      <c r="H3" s="339"/>
      <c r="I3" s="339"/>
      <c r="J3" s="538"/>
      <c r="K3" s="538"/>
      <c r="L3" s="339"/>
      <c r="M3" s="339"/>
      <c r="N3" s="339"/>
      <c r="O3" s="547"/>
    </row>
    <row r="4" spans="1:29" s="338" customFormat="1" ht="12" customHeight="1" x14ac:dyDescent="0.2">
      <c r="A4" s="935" t="s">
        <v>142</v>
      </c>
      <c r="B4" s="935"/>
      <c r="C4" s="935"/>
      <c r="D4" s="935"/>
      <c r="E4" s="935"/>
      <c r="F4" s="935"/>
      <c r="G4" s="935"/>
      <c r="H4" s="935"/>
      <c r="I4" s="935"/>
      <c r="J4" s="935"/>
      <c r="K4" s="935"/>
      <c r="L4" s="935"/>
      <c r="M4" s="935"/>
      <c r="N4" s="935"/>
      <c r="O4" s="935"/>
      <c r="P4" s="333"/>
      <c r="Q4" s="333"/>
      <c r="R4" s="333"/>
      <c r="S4" s="333"/>
      <c r="T4" s="333"/>
      <c r="U4" s="333"/>
      <c r="V4" s="333"/>
      <c r="W4" s="333"/>
      <c r="X4" s="333"/>
      <c r="Y4" s="333"/>
      <c r="Z4" s="333"/>
      <c r="AA4" s="333"/>
      <c r="AB4" s="333"/>
      <c r="AC4" s="333"/>
    </row>
    <row r="5" spans="1:29" s="338" customFormat="1" ht="13.5" customHeight="1" x14ac:dyDescent="0.2">
      <c r="A5" s="420"/>
      <c r="B5" s="420"/>
      <c r="C5" s="420"/>
      <c r="D5" s="420"/>
      <c r="E5" s="420"/>
      <c r="F5" s="420"/>
      <c r="G5" s="420"/>
      <c r="H5" s="420"/>
      <c r="I5" s="420"/>
      <c r="J5" s="524"/>
      <c r="K5" s="524"/>
      <c r="L5" s="19"/>
      <c r="M5" s="19"/>
      <c r="N5" s="19"/>
      <c r="O5" s="428"/>
      <c r="P5" s="333"/>
      <c r="Q5" s="333"/>
      <c r="R5" s="333"/>
      <c r="S5" s="333"/>
      <c r="T5" s="333"/>
      <c r="U5" s="333"/>
      <c r="V5" s="333"/>
      <c r="W5" s="333"/>
      <c r="X5" s="333"/>
      <c r="Y5" s="333"/>
      <c r="Z5" s="333"/>
      <c r="AA5" s="333"/>
      <c r="AB5" s="333"/>
      <c r="AC5" s="333"/>
    </row>
    <row r="6" spans="1:29" s="338" customFormat="1" ht="33.75" customHeight="1" x14ac:dyDescent="0.2">
      <c r="A6" s="764" t="s">
        <v>191</v>
      </c>
      <c r="B6" s="901"/>
      <c r="C6" s="901"/>
      <c r="D6" s="901"/>
      <c r="E6" s="936" t="s">
        <v>231</v>
      </c>
      <c r="F6" s="936"/>
      <c r="G6" s="936"/>
      <c r="H6" s="936"/>
      <c r="I6" s="936"/>
      <c r="J6" s="936"/>
      <c r="K6" s="937"/>
      <c r="L6" s="938" t="s">
        <v>155</v>
      </c>
      <c r="M6" s="937"/>
      <c r="N6" s="754">
        <v>312</v>
      </c>
      <c r="O6" s="754"/>
    </row>
    <row r="7" spans="1:29" s="338" customFormat="1" ht="20.25" customHeight="1" x14ac:dyDescent="0.2">
      <c r="A7" s="331"/>
      <c r="B7" s="331"/>
      <c r="C7" s="331"/>
      <c r="D7" s="331"/>
      <c r="E7" s="331"/>
      <c r="F7" s="331"/>
      <c r="G7" s="331"/>
      <c r="H7" s="331"/>
      <c r="I7" s="331"/>
      <c r="J7" s="525"/>
      <c r="K7" s="539"/>
      <c r="L7" s="423" t="s">
        <v>110</v>
      </c>
      <c r="M7" s="424"/>
      <c r="N7" s="940">
        <v>2018</v>
      </c>
      <c r="O7" s="940"/>
    </row>
    <row r="8" spans="1:29" s="338" customFormat="1" ht="20.25" customHeight="1" x14ac:dyDescent="0.2">
      <c r="A8" s="331"/>
      <c r="B8" s="331"/>
      <c r="C8" s="331"/>
      <c r="D8" s="331"/>
      <c r="E8" s="331"/>
      <c r="F8" s="331"/>
      <c r="G8" s="331"/>
      <c r="H8" s="331"/>
      <c r="I8" s="331"/>
      <c r="J8" s="525"/>
      <c r="K8" s="539"/>
      <c r="L8" s="423" t="s">
        <v>23</v>
      </c>
      <c r="M8" s="424"/>
      <c r="N8" s="941">
        <v>42982</v>
      </c>
      <c r="O8" s="940"/>
    </row>
    <row r="9" spans="1:29" s="346" customFormat="1" ht="16.5" customHeight="1" thickBot="1" x14ac:dyDescent="0.25">
      <c r="A9" s="22"/>
      <c r="B9" s="22"/>
      <c r="C9" s="22"/>
      <c r="D9" s="22"/>
      <c r="E9" s="22"/>
      <c r="F9" s="22"/>
      <c r="G9" s="23"/>
      <c r="H9" s="24"/>
      <c r="I9" s="24"/>
      <c r="J9" s="526"/>
      <c r="K9" s="530"/>
      <c r="L9" s="25"/>
      <c r="M9" s="25"/>
      <c r="N9" s="25"/>
      <c r="O9" s="25"/>
    </row>
    <row r="10" spans="1:29" s="407" customFormat="1" ht="15.75" thickBot="1" x14ac:dyDescent="0.25">
      <c r="A10" s="927" t="s">
        <v>199</v>
      </c>
      <c r="B10" s="928"/>
      <c r="C10" s="928"/>
      <c r="D10" s="929"/>
      <c r="E10" s="861" t="s">
        <v>135</v>
      </c>
      <c r="F10" s="861" t="s">
        <v>146</v>
      </c>
      <c r="G10" s="859" t="s">
        <v>147</v>
      </c>
      <c r="H10" s="820" t="s">
        <v>150</v>
      </c>
      <c r="I10" s="820" t="s">
        <v>151</v>
      </c>
      <c r="J10" s="820" t="s">
        <v>149</v>
      </c>
      <c r="K10" s="859" t="s">
        <v>136</v>
      </c>
      <c r="L10" s="859"/>
      <c r="M10" s="859"/>
      <c r="N10" s="859"/>
      <c r="O10" s="943"/>
    </row>
    <row r="11" spans="1:29" s="407" customFormat="1" ht="12" customHeight="1" thickBot="1" x14ac:dyDescent="0.25">
      <c r="A11" s="930" t="s">
        <v>220</v>
      </c>
      <c r="B11" s="826"/>
      <c r="C11" s="826"/>
      <c r="D11" s="827"/>
      <c r="E11" s="942"/>
      <c r="F11" s="942"/>
      <c r="G11" s="791"/>
      <c r="H11" s="821"/>
      <c r="I11" s="821"/>
      <c r="J11" s="821"/>
      <c r="K11" s="792" t="s">
        <v>138</v>
      </c>
      <c r="L11" s="944" t="s">
        <v>214</v>
      </c>
      <c r="M11" s="947"/>
      <c r="N11" s="944" t="s">
        <v>215</v>
      </c>
      <c r="O11" s="948"/>
    </row>
    <row r="12" spans="1:29" s="407" customFormat="1" ht="15.75" thickBot="1" x14ac:dyDescent="0.25">
      <c r="A12" s="931"/>
      <c r="B12" s="925" t="s">
        <v>222</v>
      </c>
      <c r="C12" s="923"/>
      <c r="D12" s="924"/>
      <c r="E12" s="819"/>
      <c r="F12" s="819"/>
      <c r="G12" s="792"/>
      <c r="H12" s="821"/>
      <c r="I12" s="821"/>
      <c r="J12" s="821"/>
      <c r="K12" s="821"/>
      <c r="L12" s="910"/>
      <c r="M12" s="798"/>
      <c r="N12" s="910"/>
      <c r="O12" s="949"/>
    </row>
    <row r="13" spans="1:29" s="407" customFormat="1" ht="30.75" customHeight="1" thickBot="1" x14ac:dyDescent="0.25">
      <c r="A13" s="931"/>
      <c r="B13" s="926"/>
      <c r="C13" s="920" t="s">
        <v>221</v>
      </c>
      <c r="D13" s="351"/>
      <c r="E13" s="819"/>
      <c r="F13" s="819"/>
      <c r="G13" s="792"/>
      <c r="H13" s="821"/>
      <c r="I13" s="821"/>
      <c r="J13" s="821"/>
      <c r="K13" s="821"/>
      <c r="L13" s="944" t="s">
        <v>152</v>
      </c>
      <c r="M13" s="944" t="s">
        <v>40</v>
      </c>
      <c r="N13" s="944" t="s">
        <v>152</v>
      </c>
      <c r="O13" s="945" t="s">
        <v>40</v>
      </c>
    </row>
    <row r="14" spans="1:29" s="407" customFormat="1" ht="65.25" customHeight="1" x14ac:dyDescent="0.2">
      <c r="A14" s="931"/>
      <c r="B14" s="926"/>
      <c r="C14" s="921"/>
      <c r="D14" s="355" t="s">
        <v>228</v>
      </c>
      <c r="E14" s="819"/>
      <c r="F14" s="819"/>
      <c r="G14" s="792"/>
      <c r="H14" s="821"/>
      <c r="I14" s="821"/>
      <c r="J14" s="822"/>
      <c r="K14" s="822"/>
      <c r="L14" s="908"/>
      <c r="M14" s="908"/>
      <c r="N14" s="908"/>
      <c r="O14" s="946"/>
    </row>
    <row r="15" spans="1:29" s="334" customFormat="1" ht="15" x14ac:dyDescent="0.2">
      <c r="A15" s="966" t="s">
        <v>2000</v>
      </c>
      <c r="B15" s="966"/>
      <c r="C15" s="966"/>
      <c r="D15" s="966"/>
      <c r="E15" s="966"/>
      <c r="F15" s="966"/>
      <c r="G15" s="966"/>
      <c r="H15" s="966"/>
      <c r="I15" s="966"/>
      <c r="J15" s="966"/>
      <c r="K15" s="533">
        <f>K16</f>
        <v>5739755.0299999993</v>
      </c>
      <c r="L15" s="514"/>
      <c r="M15" s="514"/>
      <c r="N15" s="514"/>
      <c r="O15" s="514"/>
    </row>
    <row r="16" spans="1:29" s="334" customFormat="1" ht="15" x14ac:dyDescent="0.2">
      <c r="A16" s="967" t="s">
        <v>183</v>
      </c>
      <c r="B16" s="967"/>
      <c r="C16" s="967"/>
      <c r="D16" s="967"/>
      <c r="E16" s="967"/>
      <c r="F16" s="967"/>
      <c r="G16" s="967"/>
      <c r="H16" s="967"/>
      <c r="I16" s="967"/>
      <c r="J16" s="967"/>
      <c r="K16" s="532">
        <f>K19+K44+K92</f>
        <v>5739755.0299999993</v>
      </c>
      <c r="L16" s="515"/>
      <c r="M16" s="515"/>
      <c r="N16" s="515"/>
      <c r="O16" s="548"/>
    </row>
    <row r="17" spans="1:15" s="335" customFormat="1" ht="14.25" x14ac:dyDescent="0.2">
      <c r="A17" s="516" t="s">
        <v>303</v>
      </c>
      <c r="B17" s="348" t="s">
        <v>304</v>
      </c>
      <c r="C17" s="348"/>
      <c r="D17" s="356"/>
      <c r="E17" s="357" t="s">
        <v>2001</v>
      </c>
      <c r="F17" s="357" t="s">
        <v>2002</v>
      </c>
      <c r="G17" s="513" t="s">
        <v>2003</v>
      </c>
      <c r="H17" s="348" t="s">
        <v>2004</v>
      </c>
      <c r="I17" s="358">
        <v>9</v>
      </c>
      <c r="J17" s="517">
        <v>6767</v>
      </c>
      <c r="K17" s="354">
        <f t="shared" ref="K17" si="0">I17*J17</f>
        <v>60903</v>
      </c>
      <c r="L17" s="358">
        <v>42</v>
      </c>
      <c r="M17" s="359" t="s">
        <v>2005</v>
      </c>
      <c r="N17" s="358">
        <v>230</v>
      </c>
      <c r="O17" s="359" t="s">
        <v>2006</v>
      </c>
    </row>
    <row r="18" spans="1:15" s="335" customFormat="1" ht="28.5" x14ac:dyDescent="0.2">
      <c r="A18" s="516" t="s">
        <v>303</v>
      </c>
      <c r="B18" s="348" t="s">
        <v>304</v>
      </c>
      <c r="C18" s="348"/>
      <c r="D18" s="356"/>
      <c r="E18" s="357" t="s">
        <v>2001</v>
      </c>
      <c r="F18" s="357" t="s">
        <v>2002</v>
      </c>
      <c r="G18" s="513" t="s">
        <v>2007</v>
      </c>
      <c r="H18" s="348" t="s">
        <v>2004</v>
      </c>
      <c r="I18" s="358">
        <v>9</v>
      </c>
      <c r="J18" s="517">
        <v>6767</v>
      </c>
      <c r="K18" s="354">
        <f>I18*J18</f>
        <v>60903</v>
      </c>
      <c r="L18" s="358">
        <v>42</v>
      </c>
      <c r="M18" s="359" t="s">
        <v>2005</v>
      </c>
      <c r="N18" s="358">
        <v>230</v>
      </c>
      <c r="O18" s="359" t="s">
        <v>2006</v>
      </c>
    </row>
    <row r="19" spans="1:15" s="335" customFormat="1" ht="15" x14ac:dyDescent="0.2">
      <c r="A19" s="360"/>
      <c r="B19" s="360"/>
      <c r="C19" s="360"/>
      <c r="D19" s="360"/>
      <c r="E19" s="360"/>
      <c r="F19" s="360"/>
      <c r="G19" s="361" t="s">
        <v>2008</v>
      </c>
      <c r="H19" s="540"/>
      <c r="I19" s="362"/>
      <c r="J19" s="363">
        <f>SUM(J17:J18)</f>
        <v>13534</v>
      </c>
      <c r="K19" s="363">
        <f>SUM(K17:K18)</f>
        <v>121806</v>
      </c>
      <c r="L19" s="364"/>
      <c r="M19" s="364"/>
      <c r="N19" s="364"/>
      <c r="O19" s="364"/>
    </row>
    <row r="20" spans="1:15" s="8" customFormat="1" ht="28.5" x14ac:dyDescent="0.2">
      <c r="A20" s="968" t="s">
        <v>2420</v>
      </c>
      <c r="B20" s="950" t="s">
        <v>2421</v>
      </c>
      <c r="C20" s="349"/>
      <c r="D20" s="349"/>
      <c r="E20" s="349" t="s">
        <v>2422</v>
      </c>
      <c r="F20" s="349" t="s">
        <v>2011</v>
      </c>
      <c r="G20" s="165" t="s">
        <v>2012</v>
      </c>
      <c r="H20" s="349" t="s">
        <v>2013</v>
      </c>
      <c r="I20" s="349">
        <v>10</v>
      </c>
      <c r="J20" s="527">
        <v>11912</v>
      </c>
      <c r="K20" s="531">
        <f>I20*J20</f>
        <v>119120</v>
      </c>
      <c r="L20" s="349">
        <v>44</v>
      </c>
      <c r="M20" s="349" t="s">
        <v>2015</v>
      </c>
      <c r="N20" s="518">
        <v>551</v>
      </c>
      <c r="O20" s="163" t="s">
        <v>2014</v>
      </c>
    </row>
    <row r="21" spans="1:15" s="338" customFormat="1" ht="28.5" x14ac:dyDescent="0.2">
      <c r="A21" s="969"/>
      <c r="B21" s="950" t="s">
        <v>1737</v>
      </c>
      <c r="C21" s="349"/>
      <c r="D21" s="349"/>
      <c r="E21" s="349" t="s">
        <v>2422</v>
      </c>
      <c r="F21" s="349" t="s">
        <v>2011</v>
      </c>
      <c r="G21" s="165" t="s">
        <v>2016</v>
      </c>
      <c r="H21" s="349" t="s">
        <v>2013</v>
      </c>
      <c r="I21" s="349">
        <v>10</v>
      </c>
      <c r="J21" s="527">
        <v>10083</v>
      </c>
      <c r="K21" s="531">
        <f t="shared" ref="K21:K43" si="1">I21*J21</f>
        <v>100830</v>
      </c>
      <c r="L21" s="349">
        <v>44</v>
      </c>
      <c r="M21" s="349" t="s">
        <v>2015</v>
      </c>
      <c r="N21" s="518">
        <v>551</v>
      </c>
      <c r="O21" s="163" t="s">
        <v>2014</v>
      </c>
    </row>
    <row r="22" spans="1:15" s="338" customFormat="1" ht="28.5" x14ac:dyDescent="0.2">
      <c r="A22" s="969"/>
      <c r="B22" s="950" t="s">
        <v>1737</v>
      </c>
      <c r="C22" s="349"/>
      <c r="D22" s="349"/>
      <c r="E22" s="349" t="s">
        <v>2422</v>
      </c>
      <c r="F22" s="349" t="s">
        <v>2011</v>
      </c>
      <c r="G22" s="165" t="s">
        <v>2017</v>
      </c>
      <c r="H22" s="349" t="s">
        <v>2013</v>
      </c>
      <c r="I22" s="349">
        <v>10</v>
      </c>
      <c r="J22" s="527">
        <v>6767</v>
      </c>
      <c r="K22" s="531">
        <f t="shared" si="1"/>
        <v>67670</v>
      </c>
      <c r="L22" s="349">
        <v>44</v>
      </c>
      <c r="M22" s="349" t="s">
        <v>2015</v>
      </c>
      <c r="N22" s="518">
        <v>551</v>
      </c>
      <c r="O22" s="163" t="s">
        <v>2014</v>
      </c>
    </row>
    <row r="23" spans="1:15" s="8" customFormat="1" ht="28.5" x14ac:dyDescent="0.2">
      <c r="A23" s="969"/>
      <c r="B23" s="950" t="s">
        <v>1724</v>
      </c>
      <c r="C23" s="349"/>
      <c r="D23" s="349"/>
      <c r="E23" s="349" t="s">
        <v>2422</v>
      </c>
      <c r="F23" s="349" t="s">
        <v>2011</v>
      </c>
      <c r="G23" s="165" t="s">
        <v>2018</v>
      </c>
      <c r="H23" s="349" t="s">
        <v>2013</v>
      </c>
      <c r="I23" s="349">
        <v>6</v>
      </c>
      <c r="J23" s="527">
        <v>10083</v>
      </c>
      <c r="K23" s="531">
        <f t="shared" si="1"/>
        <v>60498</v>
      </c>
      <c r="L23" s="349">
        <v>44</v>
      </c>
      <c r="M23" s="349" t="s">
        <v>2015</v>
      </c>
      <c r="N23" s="518">
        <v>551</v>
      </c>
      <c r="O23" s="163" t="s">
        <v>2014</v>
      </c>
    </row>
    <row r="24" spans="1:15" s="8" customFormat="1" ht="28.5" x14ac:dyDescent="0.2">
      <c r="A24" s="969"/>
      <c r="B24" s="950" t="s">
        <v>1724</v>
      </c>
      <c r="C24" s="349"/>
      <c r="D24" s="349"/>
      <c r="E24" s="349" t="s">
        <v>2422</v>
      </c>
      <c r="F24" s="349" t="s">
        <v>2011</v>
      </c>
      <c r="G24" s="165" t="s">
        <v>2019</v>
      </c>
      <c r="H24" s="349" t="s">
        <v>2013</v>
      </c>
      <c r="I24" s="349">
        <v>6</v>
      </c>
      <c r="J24" s="527">
        <v>10083</v>
      </c>
      <c r="K24" s="531">
        <f t="shared" si="1"/>
        <v>60498</v>
      </c>
      <c r="L24" s="349">
        <v>44</v>
      </c>
      <c r="M24" s="349" t="s">
        <v>2015</v>
      </c>
      <c r="N24" s="518">
        <v>551</v>
      </c>
      <c r="O24" s="163" t="s">
        <v>2014</v>
      </c>
    </row>
    <row r="25" spans="1:15" s="338" customFormat="1" ht="28.5" x14ac:dyDescent="0.2">
      <c r="A25" s="969"/>
      <c r="B25" s="950" t="s">
        <v>1724</v>
      </c>
      <c r="C25" s="349"/>
      <c r="D25" s="349"/>
      <c r="E25" s="349" t="s">
        <v>2422</v>
      </c>
      <c r="F25" s="349" t="s">
        <v>2011</v>
      </c>
      <c r="G25" s="165" t="s">
        <v>2020</v>
      </c>
      <c r="H25" s="349" t="s">
        <v>2013</v>
      </c>
      <c r="I25" s="349">
        <v>6</v>
      </c>
      <c r="J25" s="527">
        <v>9001</v>
      </c>
      <c r="K25" s="531">
        <f t="shared" si="1"/>
        <v>54006</v>
      </c>
      <c r="L25" s="349">
        <v>44</v>
      </c>
      <c r="M25" s="349" t="s">
        <v>2015</v>
      </c>
      <c r="N25" s="518">
        <v>551</v>
      </c>
      <c r="O25" s="163" t="s">
        <v>2014</v>
      </c>
    </row>
    <row r="26" spans="1:15" ht="28.5" x14ac:dyDescent="0.2">
      <c r="A26" s="969"/>
      <c r="B26" s="950" t="s">
        <v>1724</v>
      </c>
      <c r="C26" s="349"/>
      <c r="D26" s="349"/>
      <c r="E26" s="349" t="s">
        <v>2422</v>
      </c>
      <c r="F26" s="349" t="s">
        <v>2011</v>
      </c>
      <c r="G26" s="165" t="s">
        <v>2021</v>
      </c>
      <c r="H26" s="349" t="s">
        <v>2013</v>
      </c>
      <c r="I26" s="349">
        <v>6</v>
      </c>
      <c r="J26" s="527">
        <v>9001</v>
      </c>
      <c r="K26" s="531">
        <f t="shared" si="1"/>
        <v>54006</v>
      </c>
      <c r="L26" s="349">
        <v>44</v>
      </c>
      <c r="M26" s="349" t="s">
        <v>2015</v>
      </c>
      <c r="N26" s="518">
        <v>551</v>
      </c>
      <c r="O26" s="163" t="s">
        <v>2014</v>
      </c>
    </row>
    <row r="27" spans="1:15" s="338" customFormat="1" ht="28.5" x14ac:dyDescent="0.2">
      <c r="A27" s="969"/>
      <c r="B27" s="950" t="s">
        <v>1724</v>
      </c>
      <c r="C27" s="349"/>
      <c r="D27" s="349"/>
      <c r="E27" s="349" t="s">
        <v>2422</v>
      </c>
      <c r="F27" s="349" t="s">
        <v>2011</v>
      </c>
      <c r="G27" s="165" t="s">
        <v>2022</v>
      </c>
      <c r="H27" s="349" t="s">
        <v>2013</v>
      </c>
      <c r="I27" s="349">
        <v>6</v>
      </c>
      <c r="J27" s="527">
        <v>9001</v>
      </c>
      <c r="K27" s="531">
        <f t="shared" si="1"/>
        <v>54006</v>
      </c>
      <c r="L27" s="349">
        <v>44</v>
      </c>
      <c r="M27" s="349" t="s">
        <v>2015</v>
      </c>
      <c r="N27" s="518">
        <v>551</v>
      </c>
      <c r="O27" s="163" t="s">
        <v>2014</v>
      </c>
    </row>
    <row r="28" spans="1:15" s="338" customFormat="1" ht="28.5" x14ac:dyDescent="0.2">
      <c r="A28" s="969"/>
      <c r="B28" s="950" t="s">
        <v>1724</v>
      </c>
      <c r="C28" s="349"/>
      <c r="D28" s="349"/>
      <c r="E28" s="349" t="s">
        <v>2422</v>
      </c>
      <c r="F28" s="349" t="s">
        <v>2011</v>
      </c>
      <c r="G28" s="165" t="s">
        <v>2023</v>
      </c>
      <c r="H28" s="349" t="s">
        <v>2013</v>
      </c>
      <c r="I28" s="349">
        <v>6</v>
      </c>
      <c r="J28" s="527">
        <v>9001</v>
      </c>
      <c r="K28" s="531">
        <f t="shared" si="1"/>
        <v>54006</v>
      </c>
      <c r="L28" s="349">
        <v>44</v>
      </c>
      <c r="M28" s="349" t="s">
        <v>2015</v>
      </c>
      <c r="N28" s="518">
        <v>551</v>
      </c>
      <c r="O28" s="163" t="s">
        <v>2014</v>
      </c>
    </row>
    <row r="29" spans="1:15" s="338" customFormat="1" ht="28.5" x14ac:dyDescent="0.2">
      <c r="A29" s="969"/>
      <c r="B29" s="950" t="s">
        <v>1724</v>
      </c>
      <c r="C29" s="349"/>
      <c r="D29" s="349"/>
      <c r="E29" s="349" t="s">
        <v>2422</v>
      </c>
      <c r="F29" s="349" t="s">
        <v>2011</v>
      </c>
      <c r="G29" s="165" t="s">
        <v>2024</v>
      </c>
      <c r="H29" s="349" t="s">
        <v>2013</v>
      </c>
      <c r="I29" s="349">
        <v>6</v>
      </c>
      <c r="J29" s="527">
        <v>7174</v>
      </c>
      <c r="K29" s="531">
        <f t="shared" si="1"/>
        <v>43044</v>
      </c>
      <c r="L29" s="349">
        <v>44</v>
      </c>
      <c r="M29" s="349" t="s">
        <v>2015</v>
      </c>
      <c r="N29" s="518">
        <v>551</v>
      </c>
      <c r="O29" s="163" t="s">
        <v>2014</v>
      </c>
    </row>
    <row r="30" spans="1:15" s="338" customFormat="1" ht="28.5" x14ac:dyDescent="0.2">
      <c r="A30" s="969"/>
      <c r="B30" s="950" t="s">
        <v>1724</v>
      </c>
      <c r="C30" s="349"/>
      <c r="D30" s="349"/>
      <c r="E30" s="349" t="s">
        <v>2422</v>
      </c>
      <c r="F30" s="349" t="s">
        <v>2011</v>
      </c>
      <c r="G30" s="165" t="s">
        <v>2025</v>
      </c>
      <c r="H30" s="349" t="s">
        <v>2013</v>
      </c>
      <c r="I30" s="349">
        <v>6</v>
      </c>
      <c r="J30" s="527">
        <v>7174</v>
      </c>
      <c r="K30" s="531">
        <f t="shared" si="1"/>
        <v>43044</v>
      </c>
      <c r="L30" s="349">
        <v>44</v>
      </c>
      <c r="M30" s="349" t="s">
        <v>2015</v>
      </c>
      <c r="N30" s="518">
        <v>551</v>
      </c>
      <c r="O30" s="163" t="s">
        <v>2014</v>
      </c>
    </row>
    <row r="31" spans="1:15" s="338" customFormat="1" ht="28.5" x14ac:dyDescent="0.2">
      <c r="A31" s="969"/>
      <c r="B31" s="950" t="s">
        <v>1724</v>
      </c>
      <c r="C31" s="349"/>
      <c r="D31" s="349"/>
      <c r="E31" s="349" t="s">
        <v>2422</v>
      </c>
      <c r="F31" s="349" t="s">
        <v>2011</v>
      </c>
      <c r="G31" s="165" t="s">
        <v>2026</v>
      </c>
      <c r="H31" s="349" t="s">
        <v>2013</v>
      </c>
      <c r="I31" s="349">
        <v>11</v>
      </c>
      <c r="J31" s="527">
        <v>5007</v>
      </c>
      <c r="K31" s="531">
        <f t="shared" si="1"/>
        <v>55077</v>
      </c>
      <c r="L31" s="349">
        <v>44</v>
      </c>
      <c r="M31" s="349" t="s">
        <v>2015</v>
      </c>
      <c r="N31" s="518">
        <v>551</v>
      </c>
      <c r="O31" s="163" t="s">
        <v>2014</v>
      </c>
    </row>
    <row r="32" spans="1:15" ht="28.5" x14ac:dyDescent="0.2">
      <c r="A32" s="969"/>
      <c r="B32" s="950" t="s">
        <v>1753</v>
      </c>
      <c r="C32" s="349"/>
      <c r="D32" s="349"/>
      <c r="E32" s="349" t="s">
        <v>2422</v>
      </c>
      <c r="F32" s="349" t="s">
        <v>2011</v>
      </c>
      <c r="G32" s="165" t="s">
        <v>2027</v>
      </c>
      <c r="H32" s="349" t="s">
        <v>2013</v>
      </c>
      <c r="I32" s="349">
        <v>6</v>
      </c>
      <c r="J32" s="527">
        <v>6767</v>
      </c>
      <c r="K32" s="531">
        <f t="shared" si="1"/>
        <v>40602</v>
      </c>
      <c r="L32" s="349">
        <v>44</v>
      </c>
      <c r="M32" s="349" t="s">
        <v>2015</v>
      </c>
      <c r="N32" s="518">
        <v>551</v>
      </c>
      <c r="O32" s="163" t="s">
        <v>2014</v>
      </c>
    </row>
    <row r="33" spans="1:15" ht="42.75" x14ac:dyDescent="0.2">
      <c r="A33" s="969"/>
      <c r="B33" s="950" t="s">
        <v>1743</v>
      </c>
      <c r="C33" s="349"/>
      <c r="D33" s="349"/>
      <c r="E33" s="349" t="s">
        <v>2422</v>
      </c>
      <c r="F33" s="349" t="s">
        <v>2011</v>
      </c>
      <c r="G33" s="165" t="s">
        <v>2028</v>
      </c>
      <c r="H33" s="349" t="s">
        <v>2013</v>
      </c>
      <c r="I33" s="349">
        <v>6</v>
      </c>
      <c r="J33" s="527">
        <v>10083</v>
      </c>
      <c r="K33" s="531">
        <f t="shared" si="1"/>
        <v>60498</v>
      </c>
      <c r="L33" s="349">
        <v>44</v>
      </c>
      <c r="M33" s="349" t="s">
        <v>2015</v>
      </c>
      <c r="N33" s="518">
        <v>551</v>
      </c>
      <c r="O33" s="163" t="s">
        <v>2014</v>
      </c>
    </row>
    <row r="34" spans="1:15" ht="28.5" x14ac:dyDescent="0.2">
      <c r="A34" s="969"/>
      <c r="B34" s="950" t="s">
        <v>1743</v>
      </c>
      <c r="C34" s="349"/>
      <c r="D34" s="349"/>
      <c r="E34" s="349" t="s">
        <v>2422</v>
      </c>
      <c r="F34" s="349" t="s">
        <v>2011</v>
      </c>
      <c r="G34" s="165" t="s">
        <v>2029</v>
      </c>
      <c r="H34" s="349" t="s">
        <v>2013</v>
      </c>
      <c r="I34" s="349">
        <v>6</v>
      </c>
      <c r="J34" s="527">
        <v>10083</v>
      </c>
      <c r="K34" s="531">
        <f t="shared" si="1"/>
        <v>60498</v>
      </c>
      <c r="L34" s="349">
        <v>44</v>
      </c>
      <c r="M34" s="349" t="s">
        <v>2015</v>
      </c>
      <c r="N34" s="518">
        <v>551</v>
      </c>
      <c r="O34" s="163" t="s">
        <v>2014</v>
      </c>
    </row>
    <row r="35" spans="1:15" ht="28.5" x14ac:dyDescent="0.2">
      <c r="A35" s="969"/>
      <c r="B35" s="950" t="s">
        <v>1743</v>
      </c>
      <c r="C35" s="349"/>
      <c r="D35" s="349"/>
      <c r="E35" s="349" t="s">
        <v>2422</v>
      </c>
      <c r="F35" s="349" t="s">
        <v>2011</v>
      </c>
      <c r="G35" s="165" t="s">
        <v>2030</v>
      </c>
      <c r="H35" s="349" t="s">
        <v>2013</v>
      </c>
      <c r="I35" s="349">
        <v>6</v>
      </c>
      <c r="J35" s="527">
        <v>9001</v>
      </c>
      <c r="K35" s="531">
        <f t="shared" si="1"/>
        <v>54006</v>
      </c>
      <c r="L35" s="349">
        <v>44</v>
      </c>
      <c r="M35" s="349" t="s">
        <v>2015</v>
      </c>
      <c r="N35" s="518">
        <v>551</v>
      </c>
      <c r="O35" s="163" t="s">
        <v>2014</v>
      </c>
    </row>
    <row r="36" spans="1:15" ht="28.5" x14ac:dyDescent="0.2">
      <c r="A36" s="969"/>
      <c r="B36" s="950" t="s">
        <v>1743</v>
      </c>
      <c r="C36" s="349"/>
      <c r="D36" s="349"/>
      <c r="E36" s="349" t="s">
        <v>2422</v>
      </c>
      <c r="F36" s="349" t="s">
        <v>2011</v>
      </c>
      <c r="G36" s="165" t="s">
        <v>2031</v>
      </c>
      <c r="H36" s="349" t="s">
        <v>2013</v>
      </c>
      <c r="I36" s="349">
        <v>6</v>
      </c>
      <c r="J36" s="527">
        <v>9001</v>
      </c>
      <c r="K36" s="531">
        <f t="shared" si="1"/>
        <v>54006</v>
      </c>
      <c r="L36" s="349">
        <v>44</v>
      </c>
      <c r="M36" s="349" t="s">
        <v>2015</v>
      </c>
      <c r="N36" s="518">
        <v>551</v>
      </c>
      <c r="O36" s="163" t="s">
        <v>2014</v>
      </c>
    </row>
    <row r="37" spans="1:15" ht="28.5" x14ac:dyDescent="0.2">
      <c r="A37" s="969"/>
      <c r="B37" s="950" t="s">
        <v>1744</v>
      </c>
      <c r="C37" s="349"/>
      <c r="D37" s="349"/>
      <c r="E37" s="349" t="s">
        <v>2422</v>
      </c>
      <c r="F37" s="349" t="s">
        <v>2011</v>
      </c>
      <c r="G37" s="165" t="s">
        <v>2032</v>
      </c>
      <c r="H37" s="349" t="s">
        <v>2013</v>
      </c>
      <c r="I37" s="349">
        <v>6</v>
      </c>
      <c r="J37" s="527">
        <v>9001</v>
      </c>
      <c r="K37" s="531">
        <f t="shared" si="1"/>
        <v>54006</v>
      </c>
      <c r="L37" s="349">
        <v>44</v>
      </c>
      <c r="M37" s="349" t="s">
        <v>2015</v>
      </c>
      <c r="N37" s="518">
        <v>551</v>
      </c>
      <c r="O37" s="163" t="s">
        <v>2014</v>
      </c>
    </row>
    <row r="38" spans="1:15" ht="28.5" x14ac:dyDescent="0.2">
      <c r="A38" s="969"/>
      <c r="B38" s="950" t="s">
        <v>1744</v>
      </c>
      <c r="C38" s="349"/>
      <c r="D38" s="349"/>
      <c r="E38" s="349" t="s">
        <v>2422</v>
      </c>
      <c r="F38" s="349" t="s">
        <v>2011</v>
      </c>
      <c r="G38" s="165" t="s">
        <v>2033</v>
      </c>
      <c r="H38" s="349" t="s">
        <v>2013</v>
      </c>
      <c r="I38" s="349">
        <v>6</v>
      </c>
      <c r="J38" s="527">
        <v>10083</v>
      </c>
      <c r="K38" s="531">
        <f t="shared" si="1"/>
        <v>60498</v>
      </c>
      <c r="L38" s="349">
        <v>44</v>
      </c>
      <c r="M38" s="349" t="s">
        <v>2015</v>
      </c>
      <c r="N38" s="518">
        <v>551</v>
      </c>
      <c r="O38" s="163" t="s">
        <v>2014</v>
      </c>
    </row>
    <row r="39" spans="1:15" ht="28.5" x14ac:dyDescent="0.2">
      <c r="A39" s="969"/>
      <c r="B39" s="950" t="s">
        <v>1744</v>
      </c>
      <c r="C39" s="349"/>
      <c r="D39" s="349"/>
      <c r="E39" s="349" t="s">
        <v>2422</v>
      </c>
      <c r="F39" s="349" t="s">
        <v>2011</v>
      </c>
      <c r="G39" s="165" t="s">
        <v>2034</v>
      </c>
      <c r="H39" s="349" t="s">
        <v>2013</v>
      </c>
      <c r="I39" s="349">
        <v>6</v>
      </c>
      <c r="J39" s="527">
        <v>9001</v>
      </c>
      <c r="K39" s="531">
        <f t="shared" si="1"/>
        <v>54006</v>
      </c>
      <c r="L39" s="349">
        <v>44</v>
      </c>
      <c r="M39" s="349" t="s">
        <v>2015</v>
      </c>
      <c r="N39" s="518">
        <v>551</v>
      </c>
      <c r="O39" s="163" t="s">
        <v>2014</v>
      </c>
    </row>
    <row r="40" spans="1:15" ht="28.5" x14ac:dyDescent="0.2">
      <c r="A40" s="969"/>
      <c r="B40" s="950" t="s">
        <v>1744</v>
      </c>
      <c r="C40" s="349"/>
      <c r="D40" s="349"/>
      <c r="E40" s="349" t="s">
        <v>2422</v>
      </c>
      <c r="F40" s="349" t="s">
        <v>2011</v>
      </c>
      <c r="G40" s="165" t="s">
        <v>2035</v>
      </c>
      <c r="H40" s="349" t="s">
        <v>2013</v>
      </c>
      <c r="I40" s="349">
        <v>6</v>
      </c>
      <c r="J40" s="527">
        <v>7174</v>
      </c>
      <c r="K40" s="531">
        <f t="shared" si="1"/>
        <v>43044</v>
      </c>
      <c r="L40" s="349">
        <v>44</v>
      </c>
      <c r="M40" s="349" t="s">
        <v>2015</v>
      </c>
      <c r="N40" s="518">
        <v>551</v>
      </c>
      <c r="O40" s="163" t="s">
        <v>2014</v>
      </c>
    </row>
    <row r="41" spans="1:15" ht="28.5" x14ac:dyDescent="0.2">
      <c r="A41" s="969"/>
      <c r="B41" s="950" t="s">
        <v>1744</v>
      </c>
      <c r="C41" s="349"/>
      <c r="D41" s="349"/>
      <c r="E41" s="349" t="s">
        <v>2422</v>
      </c>
      <c r="F41" s="349" t="s">
        <v>2011</v>
      </c>
      <c r="G41" s="165" t="s">
        <v>2036</v>
      </c>
      <c r="H41" s="349" t="s">
        <v>2013</v>
      </c>
      <c r="I41" s="349">
        <v>6</v>
      </c>
      <c r="J41" s="527">
        <v>7174</v>
      </c>
      <c r="K41" s="531">
        <f t="shared" si="1"/>
        <v>43044</v>
      </c>
      <c r="L41" s="349">
        <v>44</v>
      </c>
      <c r="M41" s="349" t="s">
        <v>2015</v>
      </c>
      <c r="N41" s="518">
        <v>551</v>
      </c>
      <c r="O41" s="163" t="s">
        <v>2014</v>
      </c>
    </row>
    <row r="42" spans="1:15" ht="28.5" x14ac:dyDescent="0.2">
      <c r="A42" s="969"/>
      <c r="B42" s="950" t="s">
        <v>1747</v>
      </c>
      <c r="C42" s="349"/>
      <c r="D42" s="349"/>
      <c r="E42" s="349" t="s">
        <v>2422</v>
      </c>
      <c r="F42" s="349" t="s">
        <v>2011</v>
      </c>
      <c r="G42" s="165" t="s">
        <v>2037</v>
      </c>
      <c r="H42" s="349" t="s">
        <v>2013</v>
      </c>
      <c r="I42" s="349">
        <v>6</v>
      </c>
      <c r="J42" s="527">
        <v>7174</v>
      </c>
      <c r="K42" s="531">
        <f t="shared" si="1"/>
        <v>43044</v>
      </c>
      <c r="L42" s="349">
        <v>44</v>
      </c>
      <c r="M42" s="349" t="s">
        <v>2015</v>
      </c>
      <c r="N42" s="518">
        <v>551</v>
      </c>
      <c r="O42" s="163" t="s">
        <v>2014</v>
      </c>
    </row>
    <row r="43" spans="1:15" ht="28.5" x14ac:dyDescent="0.2">
      <c r="A43" s="970"/>
      <c r="B43" s="950" t="s">
        <v>1747</v>
      </c>
      <c r="C43" s="349"/>
      <c r="D43" s="349"/>
      <c r="E43" s="349" t="s">
        <v>2422</v>
      </c>
      <c r="F43" s="349" t="s">
        <v>2011</v>
      </c>
      <c r="G43" s="165" t="s">
        <v>2038</v>
      </c>
      <c r="H43" s="349" t="s">
        <v>2013</v>
      </c>
      <c r="I43" s="349">
        <v>6</v>
      </c>
      <c r="J43" s="527">
        <v>7174</v>
      </c>
      <c r="K43" s="531">
        <f t="shared" si="1"/>
        <v>43044</v>
      </c>
      <c r="L43" s="349">
        <v>44</v>
      </c>
      <c r="M43" s="349" t="s">
        <v>2015</v>
      </c>
      <c r="N43" s="518">
        <v>551</v>
      </c>
      <c r="O43" s="163" t="s">
        <v>2014</v>
      </c>
    </row>
    <row r="44" spans="1:15" s="335" customFormat="1" ht="15" x14ac:dyDescent="0.2">
      <c r="A44" s="360"/>
      <c r="B44" s="360"/>
      <c r="C44" s="360"/>
      <c r="D44" s="360"/>
      <c r="E44" s="360"/>
      <c r="F44" s="360"/>
      <c r="G44" s="361" t="s">
        <v>2039</v>
      </c>
      <c r="H44" s="540"/>
      <c r="I44" s="362"/>
      <c r="J44" s="363">
        <f>SUM(J20:J43)</f>
        <v>206003</v>
      </c>
      <c r="K44" s="363">
        <f>SUM(K20:K43)</f>
        <v>1376101</v>
      </c>
      <c r="L44" s="364"/>
      <c r="M44" s="364"/>
      <c r="N44" s="364"/>
      <c r="O44" s="364"/>
    </row>
    <row r="45" spans="1:15" ht="28.5" x14ac:dyDescent="0.2">
      <c r="A45" s="957" t="s">
        <v>388</v>
      </c>
      <c r="B45" s="957" t="s">
        <v>2423</v>
      </c>
      <c r="C45" s="957">
        <v>4</v>
      </c>
      <c r="D45" s="957" t="s">
        <v>326</v>
      </c>
      <c r="E45" s="350" t="s">
        <v>2490</v>
      </c>
      <c r="F45" s="350" t="s">
        <v>2011</v>
      </c>
      <c r="G45" s="512" t="s">
        <v>2040</v>
      </c>
      <c r="H45" s="350" t="s">
        <v>2041</v>
      </c>
      <c r="I45" s="365">
        <f>[4]Consultores!$I$112</f>
        <v>12</v>
      </c>
      <c r="J45" s="528">
        <v>11912</v>
      </c>
      <c r="K45" s="528">
        <v>140164.53</v>
      </c>
      <c r="L45" s="350">
        <v>41</v>
      </c>
      <c r="M45" s="350" t="s">
        <v>2042</v>
      </c>
      <c r="N45" s="368">
        <v>111</v>
      </c>
      <c r="O45" s="366" t="s">
        <v>2043</v>
      </c>
    </row>
    <row r="46" spans="1:15" ht="28.5" x14ac:dyDescent="0.2">
      <c r="A46" s="957"/>
      <c r="B46" s="957" t="s">
        <v>1737</v>
      </c>
      <c r="C46" s="957" t="s">
        <v>2009</v>
      </c>
      <c r="D46" s="957" t="s">
        <v>2010</v>
      </c>
      <c r="E46" s="350" t="s">
        <v>2490</v>
      </c>
      <c r="F46" s="350" t="s">
        <v>2011</v>
      </c>
      <c r="G46" s="512" t="s">
        <v>2044</v>
      </c>
      <c r="H46" s="350" t="str">
        <f>H45</f>
        <v>DICIEMBRE</v>
      </c>
      <c r="I46" s="365">
        <f>[4]Consultores!$I$112</f>
        <v>12</v>
      </c>
      <c r="J46" s="528">
        <v>10083</v>
      </c>
      <c r="K46" s="528">
        <v>118643.3</v>
      </c>
      <c r="L46" s="350">
        <v>41</v>
      </c>
      <c r="M46" s="350" t="s">
        <v>2042</v>
      </c>
      <c r="N46" s="368">
        <v>111</v>
      </c>
      <c r="O46" s="366" t="s">
        <v>2043</v>
      </c>
    </row>
    <row r="47" spans="1:15" ht="28.5" x14ac:dyDescent="0.2">
      <c r="A47" s="957"/>
      <c r="B47" s="957" t="s">
        <v>1737</v>
      </c>
      <c r="C47" s="957" t="s">
        <v>2009</v>
      </c>
      <c r="D47" s="957" t="s">
        <v>2010</v>
      </c>
      <c r="E47" s="350" t="s">
        <v>2490</v>
      </c>
      <c r="F47" s="350" t="s">
        <v>2011</v>
      </c>
      <c r="G47" s="512" t="s">
        <v>2045</v>
      </c>
      <c r="H47" s="350" t="str">
        <f t="shared" ref="H47:H91" si="2">H46</f>
        <v>DICIEMBRE</v>
      </c>
      <c r="I47" s="365">
        <f>[4]Consultores!$I$112</f>
        <v>12</v>
      </c>
      <c r="J47" s="528">
        <v>10083</v>
      </c>
      <c r="K47" s="528">
        <v>118643.3</v>
      </c>
      <c r="L47" s="350">
        <v>41</v>
      </c>
      <c r="M47" s="350" t="s">
        <v>2042</v>
      </c>
      <c r="N47" s="368">
        <v>111</v>
      </c>
      <c r="O47" s="366" t="s">
        <v>2043</v>
      </c>
    </row>
    <row r="48" spans="1:15" ht="42.75" x14ac:dyDescent="0.2">
      <c r="A48" s="957"/>
      <c r="B48" s="957" t="s">
        <v>1724</v>
      </c>
      <c r="C48" s="957" t="s">
        <v>2009</v>
      </c>
      <c r="D48" s="957" t="s">
        <v>2010</v>
      </c>
      <c r="E48" s="350" t="s">
        <v>2490</v>
      </c>
      <c r="F48" s="350" t="s">
        <v>2011</v>
      </c>
      <c r="G48" s="512" t="s">
        <v>2046</v>
      </c>
      <c r="H48" s="350" t="str">
        <f>H64</f>
        <v>DICIEMBRE</v>
      </c>
      <c r="I48" s="365">
        <f>[4]Consultores!$I$112</f>
        <v>12</v>
      </c>
      <c r="J48" s="528">
        <v>10083</v>
      </c>
      <c r="K48" s="528">
        <v>118643.3</v>
      </c>
      <c r="L48" s="350">
        <v>41</v>
      </c>
      <c r="M48" s="350" t="s">
        <v>2042</v>
      </c>
      <c r="N48" s="368">
        <v>111</v>
      </c>
      <c r="O48" s="366" t="s">
        <v>2043</v>
      </c>
    </row>
    <row r="49" spans="1:15" ht="28.5" x14ac:dyDescent="0.2">
      <c r="A49" s="957"/>
      <c r="B49" s="957" t="s">
        <v>1748</v>
      </c>
      <c r="C49" s="957" t="s">
        <v>2009</v>
      </c>
      <c r="D49" s="957" t="s">
        <v>2010</v>
      </c>
      <c r="E49" s="350" t="s">
        <v>2490</v>
      </c>
      <c r="F49" s="350" t="s">
        <v>2011</v>
      </c>
      <c r="G49" s="512" t="s">
        <v>2047</v>
      </c>
      <c r="H49" s="350" t="str">
        <f>H68</f>
        <v>DICIEMBRE</v>
      </c>
      <c r="I49" s="365">
        <f>[4]Consultores!$I$112</f>
        <v>12</v>
      </c>
      <c r="J49" s="528">
        <v>10083</v>
      </c>
      <c r="K49" s="528">
        <v>118643.3</v>
      </c>
      <c r="L49" s="350">
        <v>41</v>
      </c>
      <c r="M49" s="350" t="s">
        <v>2042</v>
      </c>
      <c r="N49" s="368">
        <v>111</v>
      </c>
      <c r="O49" s="366" t="s">
        <v>2043</v>
      </c>
    </row>
    <row r="50" spans="1:15" ht="42.75" x14ac:dyDescent="0.2">
      <c r="A50" s="957"/>
      <c r="B50" s="957" t="s">
        <v>1753</v>
      </c>
      <c r="C50" s="957" t="s">
        <v>2009</v>
      </c>
      <c r="D50" s="957" t="s">
        <v>2010</v>
      </c>
      <c r="E50" s="350" t="s">
        <v>2490</v>
      </c>
      <c r="F50" s="350" t="s">
        <v>2011</v>
      </c>
      <c r="G50" s="512" t="s">
        <v>2048</v>
      </c>
      <c r="H50" s="350" t="str">
        <f>H58</f>
        <v>DICIEMBRE</v>
      </c>
      <c r="I50" s="365">
        <f>[4]Consultores!$I$112</f>
        <v>12</v>
      </c>
      <c r="J50" s="528">
        <v>10083</v>
      </c>
      <c r="K50" s="528">
        <v>118643.3</v>
      </c>
      <c r="L50" s="350">
        <v>41</v>
      </c>
      <c r="M50" s="350" t="s">
        <v>2042</v>
      </c>
      <c r="N50" s="368">
        <v>111</v>
      </c>
      <c r="O50" s="366" t="s">
        <v>2043</v>
      </c>
    </row>
    <row r="51" spans="1:15" ht="28.5" x14ac:dyDescent="0.2">
      <c r="A51" s="957"/>
      <c r="B51" s="957" t="s">
        <v>1743</v>
      </c>
      <c r="C51" s="957" t="s">
        <v>2009</v>
      </c>
      <c r="D51" s="957" t="s">
        <v>2010</v>
      </c>
      <c r="E51" s="350" t="s">
        <v>2490</v>
      </c>
      <c r="F51" s="350" t="s">
        <v>2011</v>
      </c>
      <c r="G51" s="512" t="s">
        <v>2049</v>
      </c>
      <c r="H51" s="350" t="str">
        <f>H60</f>
        <v>DICIEMBRE</v>
      </c>
      <c r="I51" s="365">
        <f>[4]Consultores!$I$112</f>
        <v>12</v>
      </c>
      <c r="J51" s="528">
        <v>10083</v>
      </c>
      <c r="K51" s="528">
        <v>118643.3</v>
      </c>
      <c r="L51" s="350">
        <v>41</v>
      </c>
      <c r="M51" s="350" t="s">
        <v>2042</v>
      </c>
      <c r="N51" s="368">
        <v>111</v>
      </c>
      <c r="O51" s="366" t="s">
        <v>2043</v>
      </c>
    </row>
    <row r="52" spans="1:15" ht="28.5" x14ac:dyDescent="0.2">
      <c r="A52" s="957"/>
      <c r="B52" s="957" t="s">
        <v>1724</v>
      </c>
      <c r="C52" s="957" t="s">
        <v>2009</v>
      </c>
      <c r="D52" s="957" t="s">
        <v>2010</v>
      </c>
      <c r="E52" s="350" t="s">
        <v>2490</v>
      </c>
      <c r="F52" s="350" t="s">
        <v>2011</v>
      </c>
      <c r="G52" s="512" t="s">
        <v>2050</v>
      </c>
      <c r="H52" s="350" t="str">
        <f>H63</f>
        <v>DICIEMBRE</v>
      </c>
      <c r="I52" s="365">
        <f>[4]Consultores!$I$112</f>
        <v>12</v>
      </c>
      <c r="J52" s="528">
        <v>9001</v>
      </c>
      <c r="K52" s="528">
        <v>105911.76666666666</v>
      </c>
      <c r="L52" s="350">
        <v>41</v>
      </c>
      <c r="M52" s="350" t="s">
        <v>2042</v>
      </c>
      <c r="N52" s="368">
        <v>111</v>
      </c>
      <c r="O52" s="366" t="s">
        <v>2043</v>
      </c>
    </row>
    <row r="53" spans="1:15" ht="28.5" x14ac:dyDescent="0.2">
      <c r="A53" s="957"/>
      <c r="B53" s="957" t="s">
        <v>1724</v>
      </c>
      <c r="C53" s="957" t="s">
        <v>2009</v>
      </c>
      <c r="D53" s="957" t="s">
        <v>2010</v>
      </c>
      <c r="E53" s="350" t="s">
        <v>2490</v>
      </c>
      <c r="F53" s="350" t="s">
        <v>2011</v>
      </c>
      <c r="G53" s="512" t="s">
        <v>2051</v>
      </c>
      <c r="H53" s="350" t="str">
        <f>H52</f>
        <v>DICIEMBRE</v>
      </c>
      <c r="I53" s="365">
        <f>[4]Consultores!$I$112</f>
        <v>12</v>
      </c>
      <c r="J53" s="528">
        <v>9001</v>
      </c>
      <c r="K53" s="528">
        <v>105911.76666666666</v>
      </c>
      <c r="L53" s="350">
        <v>41</v>
      </c>
      <c r="M53" s="350" t="s">
        <v>2042</v>
      </c>
      <c r="N53" s="368">
        <v>111</v>
      </c>
      <c r="O53" s="366" t="s">
        <v>2043</v>
      </c>
    </row>
    <row r="54" spans="1:15" ht="28.5" x14ac:dyDescent="0.2">
      <c r="A54" s="957"/>
      <c r="B54" s="957" t="s">
        <v>1743</v>
      </c>
      <c r="C54" s="957" t="s">
        <v>2009</v>
      </c>
      <c r="D54" s="957" t="s">
        <v>2010</v>
      </c>
      <c r="E54" s="350" t="s">
        <v>2490</v>
      </c>
      <c r="F54" s="350" t="s">
        <v>2011</v>
      </c>
      <c r="G54" s="512" t="s">
        <v>2052</v>
      </c>
      <c r="H54" s="350" t="str">
        <f>H74</f>
        <v>DICIEMBRE</v>
      </c>
      <c r="I54" s="365">
        <f>[4]Consultores!$I$112</f>
        <v>12</v>
      </c>
      <c r="J54" s="528">
        <v>9001</v>
      </c>
      <c r="K54" s="528">
        <v>105911.76666666666</v>
      </c>
      <c r="L54" s="350">
        <v>41</v>
      </c>
      <c r="M54" s="350" t="s">
        <v>2042</v>
      </c>
      <c r="N54" s="368">
        <v>111</v>
      </c>
      <c r="O54" s="366" t="s">
        <v>2043</v>
      </c>
    </row>
    <row r="55" spans="1:15" ht="28.5" x14ac:dyDescent="0.2">
      <c r="A55" s="957"/>
      <c r="B55" s="957" t="s">
        <v>1748</v>
      </c>
      <c r="C55" s="957" t="s">
        <v>2009</v>
      </c>
      <c r="D55" s="957" t="s">
        <v>2010</v>
      </c>
      <c r="E55" s="350" t="s">
        <v>2490</v>
      </c>
      <c r="F55" s="350" t="s">
        <v>2011</v>
      </c>
      <c r="G55" s="512" t="s">
        <v>2053</v>
      </c>
      <c r="H55" s="350" t="str">
        <f>H67</f>
        <v>DICIEMBRE</v>
      </c>
      <c r="I55" s="365">
        <f>[4]Consultores!$I$112</f>
        <v>12</v>
      </c>
      <c r="J55" s="528">
        <v>9001</v>
      </c>
      <c r="K55" s="528">
        <v>105911.76666666666</v>
      </c>
      <c r="L55" s="350">
        <v>41</v>
      </c>
      <c r="M55" s="350" t="s">
        <v>2042</v>
      </c>
      <c r="N55" s="368">
        <v>111</v>
      </c>
      <c r="O55" s="366" t="s">
        <v>2043</v>
      </c>
    </row>
    <row r="56" spans="1:15" ht="28.5" x14ac:dyDescent="0.2">
      <c r="A56" s="957"/>
      <c r="B56" s="957" t="s">
        <v>1738</v>
      </c>
      <c r="C56" s="957" t="s">
        <v>2009</v>
      </c>
      <c r="D56" s="957" t="s">
        <v>2010</v>
      </c>
      <c r="E56" s="350" t="s">
        <v>2490</v>
      </c>
      <c r="F56" s="350" t="s">
        <v>2011</v>
      </c>
      <c r="G56" s="512" t="s">
        <v>2491</v>
      </c>
      <c r="H56" s="350" t="str">
        <f>H65</f>
        <v>DICIEMBRE</v>
      </c>
      <c r="I56" s="365">
        <f>[4]Consultores!$I$112</f>
        <v>12</v>
      </c>
      <c r="J56" s="528">
        <v>9001</v>
      </c>
      <c r="K56" s="528">
        <v>105911.76666666666</v>
      </c>
      <c r="L56" s="350">
        <v>41</v>
      </c>
      <c r="M56" s="350" t="s">
        <v>2042</v>
      </c>
      <c r="N56" s="368">
        <v>111</v>
      </c>
      <c r="O56" s="366" t="s">
        <v>2043</v>
      </c>
    </row>
    <row r="57" spans="1:15" ht="28.5" x14ac:dyDescent="0.2">
      <c r="A57" s="957"/>
      <c r="B57" s="957" t="s">
        <v>1738</v>
      </c>
      <c r="C57" s="957" t="s">
        <v>2009</v>
      </c>
      <c r="D57" s="957" t="s">
        <v>2010</v>
      </c>
      <c r="E57" s="350" t="s">
        <v>2490</v>
      </c>
      <c r="F57" s="350" t="s">
        <v>2011</v>
      </c>
      <c r="G57" s="512" t="s">
        <v>2492</v>
      </c>
      <c r="H57" s="350" t="str">
        <f>H66</f>
        <v>DICIEMBRE</v>
      </c>
      <c r="I57" s="365">
        <f>[4]Consultores!$I$112</f>
        <v>12</v>
      </c>
      <c r="J57" s="528">
        <v>9001</v>
      </c>
      <c r="K57" s="528">
        <v>105911.76666666666</v>
      </c>
      <c r="L57" s="350">
        <v>41</v>
      </c>
      <c r="M57" s="350" t="s">
        <v>2042</v>
      </c>
      <c r="N57" s="368">
        <v>111</v>
      </c>
      <c r="O57" s="366" t="s">
        <v>2043</v>
      </c>
    </row>
    <row r="58" spans="1:15" ht="28.5" x14ac:dyDescent="0.2">
      <c r="A58" s="957"/>
      <c r="B58" s="957" t="s">
        <v>1753</v>
      </c>
      <c r="C58" s="957" t="s">
        <v>2009</v>
      </c>
      <c r="D58" s="957" t="s">
        <v>2010</v>
      </c>
      <c r="E58" s="350" t="s">
        <v>2490</v>
      </c>
      <c r="F58" s="350" t="s">
        <v>2011</v>
      </c>
      <c r="G58" s="512" t="s">
        <v>2493</v>
      </c>
      <c r="H58" s="350" t="str">
        <f>H59</f>
        <v>DICIEMBRE</v>
      </c>
      <c r="I58" s="365">
        <f>[4]Consultores!$I$112</f>
        <v>12</v>
      </c>
      <c r="J58" s="528">
        <v>9001</v>
      </c>
      <c r="K58" s="528">
        <v>105911.76666666666</v>
      </c>
      <c r="L58" s="350">
        <v>41</v>
      </c>
      <c r="M58" s="350" t="s">
        <v>2042</v>
      </c>
      <c r="N58" s="368">
        <v>111</v>
      </c>
      <c r="O58" s="366" t="s">
        <v>2043</v>
      </c>
    </row>
    <row r="59" spans="1:15" ht="28.5" x14ac:dyDescent="0.2">
      <c r="A59" s="957"/>
      <c r="B59" s="957" t="s">
        <v>1753</v>
      </c>
      <c r="C59" s="957" t="s">
        <v>2009</v>
      </c>
      <c r="D59" s="957" t="s">
        <v>2010</v>
      </c>
      <c r="E59" s="350" t="s">
        <v>2490</v>
      </c>
      <c r="F59" s="350" t="s">
        <v>2011</v>
      </c>
      <c r="G59" s="512" t="s">
        <v>2494</v>
      </c>
      <c r="H59" s="350" t="str">
        <f>H76</f>
        <v>DICIEMBRE</v>
      </c>
      <c r="I59" s="365">
        <f>[4]Consultores!$I$112</f>
        <v>12</v>
      </c>
      <c r="J59" s="528">
        <v>9001</v>
      </c>
      <c r="K59" s="528">
        <v>105911.76666666666</v>
      </c>
      <c r="L59" s="350">
        <v>41</v>
      </c>
      <c r="M59" s="350" t="s">
        <v>2042</v>
      </c>
      <c r="N59" s="368">
        <v>111</v>
      </c>
      <c r="O59" s="366" t="s">
        <v>2043</v>
      </c>
    </row>
    <row r="60" spans="1:15" ht="28.5" x14ac:dyDescent="0.2">
      <c r="A60" s="957"/>
      <c r="B60" s="957" t="s">
        <v>1743</v>
      </c>
      <c r="C60" s="957" t="s">
        <v>2009</v>
      </c>
      <c r="D60" s="957" t="s">
        <v>2010</v>
      </c>
      <c r="E60" s="350" t="s">
        <v>2490</v>
      </c>
      <c r="F60" s="350" t="s">
        <v>2011</v>
      </c>
      <c r="G60" s="512" t="s">
        <v>2495</v>
      </c>
      <c r="H60" s="350" t="str">
        <f>H77</f>
        <v>DICIEMBRE</v>
      </c>
      <c r="I60" s="365">
        <f>[4]Consultores!$I$112</f>
        <v>12</v>
      </c>
      <c r="J60" s="528">
        <v>9001</v>
      </c>
      <c r="K60" s="528">
        <v>105911.76666666666</v>
      </c>
      <c r="L60" s="350">
        <v>41</v>
      </c>
      <c r="M60" s="350" t="s">
        <v>2042</v>
      </c>
      <c r="N60" s="368">
        <v>111</v>
      </c>
      <c r="O60" s="366" t="s">
        <v>2043</v>
      </c>
    </row>
    <row r="61" spans="1:15" ht="28.5" x14ac:dyDescent="0.2">
      <c r="A61" s="957"/>
      <c r="B61" s="957" t="s">
        <v>1748</v>
      </c>
      <c r="C61" s="957" t="s">
        <v>2009</v>
      </c>
      <c r="D61" s="957" t="s">
        <v>2010</v>
      </c>
      <c r="E61" s="350" t="s">
        <v>2490</v>
      </c>
      <c r="F61" s="350" t="s">
        <v>2011</v>
      </c>
      <c r="G61" s="512" t="s">
        <v>2496</v>
      </c>
      <c r="H61" s="350" t="str">
        <f>H49</f>
        <v>DICIEMBRE</v>
      </c>
      <c r="I61" s="365">
        <f>[4]Consultores!$I$112</f>
        <v>12</v>
      </c>
      <c r="J61" s="528">
        <v>7174</v>
      </c>
      <c r="K61" s="528">
        <v>84414.066666666666</v>
      </c>
      <c r="L61" s="350">
        <v>41</v>
      </c>
      <c r="M61" s="350" t="s">
        <v>2042</v>
      </c>
      <c r="N61" s="368">
        <v>111</v>
      </c>
      <c r="O61" s="366" t="s">
        <v>2043</v>
      </c>
    </row>
    <row r="62" spans="1:15" ht="28.5" x14ac:dyDescent="0.2">
      <c r="A62" s="957"/>
      <c r="B62" s="957" t="s">
        <v>1737</v>
      </c>
      <c r="C62" s="957" t="s">
        <v>2009</v>
      </c>
      <c r="D62" s="957" t="s">
        <v>2010</v>
      </c>
      <c r="E62" s="350" t="s">
        <v>2490</v>
      </c>
      <c r="F62" s="350" t="s">
        <v>2011</v>
      </c>
      <c r="G62" s="512" t="s">
        <v>2054</v>
      </c>
      <c r="H62" s="350" t="str">
        <f>H47</f>
        <v>DICIEMBRE</v>
      </c>
      <c r="I62" s="365">
        <f>[4]Consultores!$I$112</f>
        <v>12</v>
      </c>
      <c r="J62" s="528">
        <v>6767</v>
      </c>
      <c r="K62" s="528">
        <v>79625.033333333326</v>
      </c>
      <c r="L62" s="350">
        <v>41</v>
      </c>
      <c r="M62" s="350" t="s">
        <v>2042</v>
      </c>
      <c r="N62" s="368">
        <v>111</v>
      </c>
      <c r="O62" s="366" t="s">
        <v>2043</v>
      </c>
    </row>
    <row r="63" spans="1:15" ht="28.5" x14ac:dyDescent="0.2">
      <c r="A63" s="957"/>
      <c r="B63" s="957" t="s">
        <v>1737</v>
      </c>
      <c r="C63" s="957" t="s">
        <v>2009</v>
      </c>
      <c r="D63" s="957" t="s">
        <v>2010</v>
      </c>
      <c r="E63" s="350" t="s">
        <v>2490</v>
      </c>
      <c r="F63" s="350" t="s">
        <v>2011</v>
      </c>
      <c r="G63" s="512" t="s">
        <v>2055</v>
      </c>
      <c r="H63" s="350" t="str">
        <f>H79</f>
        <v>DICIEMBRE</v>
      </c>
      <c r="I63" s="365">
        <f>[4]Consultores!$I$112</f>
        <v>12</v>
      </c>
      <c r="J63" s="528">
        <v>6767</v>
      </c>
      <c r="K63" s="528">
        <v>79625.033333333326</v>
      </c>
      <c r="L63" s="350">
        <v>41</v>
      </c>
      <c r="M63" s="350" t="s">
        <v>2042</v>
      </c>
      <c r="N63" s="368">
        <v>111</v>
      </c>
      <c r="O63" s="366" t="s">
        <v>2043</v>
      </c>
    </row>
    <row r="64" spans="1:15" ht="28.5" x14ac:dyDescent="0.2">
      <c r="A64" s="957"/>
      <c r="B64" s="957" t="s">
        <v>1724</v>
      </c>
      <c r="C64" s="957" t="s">
        <v>2009</v>
      </c>
      <c r="D64" s="957" t="s">
        <v>2010</v>
      </c>
      <c r="E64" s="350" t="s">
        <v>2490</v>
      </c>
      <c r="F64" s="350" t="s">
        <v>2011</v>
      </c>
      <c r="G64" s="512" t="s">
        <v>2056</v>
      </c>
      <c r="H64" s="350" t="str">
        <f>H69</f>
        <v>DICIEMBRE</v>
      </c>
      <c r="I64" s="365">
        <f>[4]Consultores!$I$112</f>
        <v>12</v>
      </c>
      <c r="J64" s="528">
        <v>6767</v>
      </c>
      <c r="K64" s="528">
        <v>79625.033333333326</v>
      </c>
      <c r="L64" s="350">
        <v>41</v>
      </c>
      <c r="M64" s="350" t="s">
        <v>2042</v>
      </c>
      <c r="N64" s="368">
        <v>111</v>
      </c>
      <c r="O64" s="366" t="s">
        <v>2043</v>
      </c>
    </row>
    <row r="65" spans="1:15" ht="28.5" x14ac:dyDescent="0.2">
      <c r="A65" s="957"/>
      <c r="B65" s="957" t="s">
        <v>1738</v>
      </c>
      <c r="C65" s="957" t="s">
        <v>2009</v>
      </c>
      <c r="D65" s="957" t="s">
        <v>2010</v>
      </c>
      <c r="E65" s="350" t="s">
        <v>2490</v>
      </c>
      <c r="F65" s="350" t="s">
        <v>2011</v>
      </c>
      <c r="G65" s="512" t="s">
        <v>2057</v>
      </c>
      <c r="H65" s="350" t="str">
        <f>H73</f>
        <v>DICIEMBRE</v>
      </c>
      <c r="I65" s="365">
        <f>[4]Consultores!$I$112</f>
        <v>12</v>
      </c>
      <c r="J65" s="528">
        <v>6767</v>
      </c>
      <c r="K65" s="528">
        <v>79625.033333333326</v>
      </c>
      <c r="L65" s="350">
        <v>41</v>
      </c>
      <c r="M65" s="350" t="s">
        <v>2042</v>
      </c>
      <c r="N65" s="368">
        <v>111</v>
      </c>
      <c r="O65" s="366" t="s">
        <v>2043</v>
      </c>
    </row>
    <row r="66" spans="1:15" ht="28.5" x14ac:dyDescent="0.2">
      <c r="A66" s="957"/>
      <c r="B66" s="957" t="s">
        <v>1738</v>
      </c>
      <c r="C66" s="957" t="s">
        <v>2009</v>
      </c>
      <c r="D66" s="957" t="s">
        <v>2010</v>
      </c>
      <c r="E66" s="350" t="s">
        <v>2490</v>
      </c>
      <c r="F66" s="350" t="s">
        <v>2011</v>
      </c>
      <c r="G66" s="512" t="s">
        <v>2058</v>
      </c>
      <c r="H66" s="350" t="str">
        <f>H56</f>
        <v>DICIEMBRE</v>
      </c>
      <c r="I66" s="365">
        <f>[4]Consultores!$I$112</f>
        <v>12</v>
      </c>
      <c r="J66" s="528">
        <v>6767</v>
      </c>
      <c r="K66" s="528">
        <v>79625.033333333326</v>
      </c>
      <c r="L66" s="350">
        <v>41</v>
      </c>
      <c r="M66" s="350" t="s">
        <v>2042</v>
      </c>
      <c r="N66" s="368">
        <v>111</v>
      </c>
      <c r="O66" s="366" t="s">
        <v>2043</v>
      </c>
    </row>
    <row r="67" spans="1:15" ht="28.5" x14ac:dyDescent="0.2">
      <c r="A67" s="957"/>
      <c r="B67" s="957" t="s">
        <v>1748</v>
      </c>
      <c r="C67" s="957" t="s">
        <v>2009</v>
      </c>
      <c r="D67" s="957" t="s">
        <v>2010</v>
      </c>
      <c r="E67" s="350" t="s">
        <v>2490</v>
      </c>
      <c r="F67" s="350" t="s">
        <v>2011</v>
      </c>
      <c r="G67" s="512" t="s">
        <v>2059</v>
      </c>
      <c r="H67" s="350" t="str">
        <f>H57</f>
        <v>DICIEMBRE</v>
      </c>
      <c r="I67" s="365">
        <f>[4]Consultores!$I$112</f>
        <v>12</v>
      </c>
      <c r="J67" s="528">
        <v>6767</v>
      </c>
      <c r="K67" s="528">
        <v>79625.033333333326</v>
      </c>
      <c r="L67" s="350">
        <v>41</v>
      </c>
      <c r="M67" s="350" t="s">
        <v>2042</v>
      </c>
      <c r="N67" s="368">
        <v>111</v>
      </c>
      <c r="O67" s="366" t="s">
        <v>2043</v>
      </c>
    </row>
    <row r="68" spans="1:15" ht="28.5" x14ac:dyDescent="0.2">
      <c r="A68" s="957"/>
      <c r="B68" s="957" t="s">
        <v>1748</v>
      </c>
      <c r="C68" s="957" t="s">
        <v>2009</v>
      </c>
      <c r="D68" s="957" t="s">
        <v>2010</v>
      </c>
      <c r="E68" s="350" t="s">
        <v>2490</v>
      </c>
      <c r="F68" s="350" t="s">
        <v>2011</v>
      </c>
      <c r="G68" s="512" t="s">
        <v>2060</v>
      </c>
      <c r="H68" s="350" t="str">
        <f>H75</f>
        <v>DICIEMBRE</v>
      </c>
      <c r="I68" s="365">
        <f>[4]Consultores!$I$112</f>
        <v>12</v>
      </c>
      <c r="J68" s="528">
        <v>6767</v>
      </c>
      <c r="K68" s="528">
        <v>79625.033333333326</v>
      </c>
      <c r="L68" s="350">
        <v>41</v>
      </c>
      <c r="M68" s="350" t="s">
        <v>2042</v>
      </c>
      <c r="N68" s="368">
        <v>111</v>
      </c>
      <c r="O68" s="366" t="s">
        <v>2043</v>
      </c>
    </row>
    <row r="69" spans="1:15" ht="28.5" x14ac:dyDescent="0.2">
      <c r="A69" s="957"/>
      <c r="B69" s="957" t="s">
        <v>1724</v>
      </c>
      <c r="C69" s="957" t="s">
        <v>2009</v>
      </c>
      <c r="D69" s="957" t="s">
        <v>2010</v>
      </c>
      <c r="E69" s="350" t="s">
        <v>2490</v>
      </c>
      <c r="F69" s="350" t="s">
        <v>2011</v>
      </c>
      <c r="G69" s="512" t="s">
        <v>2061</v>
      </c>
      <c r="H69" s="350" t="str">
        <f>H78</f>
        <v>DICIEMBRE</v>
      </c>
      <c r="I69" s="365">
        <f>[4]Consultores!$I$112</f>
        <v>12</v>
      </c>
      <c r="J69" s="528">
        <v>6767</v>
      </c>
      <c r="K69" s="528">
        <v>79625.033333333326</v>
      </c>
      <c r="L69" s="350">
        <v>41</v>
      </c>
      <c r="M69" s="350" t="s">
        <v>2042</v>
      </c>
      <c r="N69" s="368">
        <v>111</v>
      </c>
      <c r="O69" s="366" t="s">
        <v>2043</v>
      </c>
    </row>
    <row r="70" spans="1:15" ht="28.5" x14ac:dyDescent="0.2">
      <c r="A70" s="957"/>
      <c r="B70" s="957" t="s">
        <v>1724</v>
      </c>
      <c r="C70" s="957" t="s">
        <v>2009</v>
      </c>
      <c r="D70" s="957" t="s">
        <v>2010</v>
      </c>
      <c r="E70" s="350" t="s">
        <v>2490</v>
      </c>
      <c r="F70" s="350" t="s">
        <v>2011</v>
      </c>
      <c r="G70" s="512" t="s">
        <v>2062</v>
      </c>
      <c r="H70" s="350" t="str">
        <f>H48</f>
        <v>DICIEMBRE</v>
      </c>
      <c r="I70" s="365">
        <f>[4]Consultores!$I$112</f>
        <v>12</v>
      </c>
      <c r="J70" s="528">
        <v>6767</v>
      </c>
      <c r="K70" s="528">
        <v>79625.033333333326</v>
      </c>
      <c r="L70" s="350">
        <v>41</v>
      </c>
      <c r="M70" s="350" t="s">
        <v>2042</v>
      </c>
      <c r="N70" s="368">
        <v>111</v>
      </c>
      <c r="O70" s="366" t="s">
        <v>2043</v>
      </c>
    </row>
    <row r="71" spans="1:15" ht="42.75" x14ac:dyDescent="0.2">
      <c r="A71" s="957"/>
      <c r="B71" s="957" t="s">
        <v>1724</v>
      </c>
      <c r="C71" s="957" t="s">
        <v>2009</v>
      </c>
      <c r="D71" s="957" t="s">
        <v>2010</v>
      </c>
      <c r="E71" s="350" t="s">
        <v>2490</v>
      </c>
      <c r="F71" s="350" t="s">
        <v>2011</v>
      </c>
      <c r="G71" s="512" t="s">
        <v>2063</v>
      </c>
      <c r="H71" s="350" t="str">
        <f>H86</f>
        <v>DICIEMBRE</v>
      </c>
      <c r="I71" s="365">
        <f>[4]Consultores!$I$112</f>
        <v>12</v>
      </c>
      <c r="J71" s="528">
        <v>6767</v>
      </c>
      <c r="K71" s="528">
        <v>79625.033333333326</v>
      </c>
      <c r="L71" s="350">
        <v>41</v>
      </c>
      <c r="M71" s="350" t="s">
        <v>2042</v>
      </c>
      <c r="N71" s="368">
        <v>111</v>
      </c>
      <c r="O71" s="366" t="s">
        <v>2043</v>
      </c>
    </row>
    <row r="72" spans="1:15" ht="28.5" x14ac:dyDescent="0.2">
      <c r="A72" s="957"/>
      <c r="B72" s="957" t="s">
        <v>1738</v>
      </c>
      <c r="C72" s="957" t="s">
        <v>2009</v>
      </c>
      <c r="D72" s="957" t="s">
        <v>2010</v>
      </c>
      <c r="E72" s="350" t="s">
        <v>2490</v>
      </c>
      <c r="F72" s="350" t="s">
        <v>2011</v>
      </c>
      <c r="G72" s="512" t="s">
        <v>2064</v>
      </c>
      <c r="H72" s="350" t="str">
        <f>H82</f>
        <v>DICIEMBRE</v>
      </c>
      <c r="I72" s="365">
        <f>[4]Consultores!$I$112</f>
        <v>12</v>
      </c>
      <c r="J72" s="528">
        <v>6767</v>
      </c>
      <c r="K72" s="528">
        <v>79625.033333333326</v>
      </c>
      <c r="L72" s="350">
        <v>41</v>
      </c>
      <c r="M72" s="350" t="s">
        <v>2042</v>
      </c>
      <c r="N72" s="368">
        <v>111</v>
      </c>
      <c r="O72" s="366" t="s">
        <v>2043</v>
      </c>
    </row>
    <row r="73" spans="1:15" ht="28.5" x14ac:dyDescent="0.2">
      <c r="A73" s="957"/>
      <c r="B73" s="957" t="s">
        <v>1738</v>
      </c>
      <c r="C73" s="957" t="s">
        <v>2009</v>
      </c>
      <c r="D73" s="957" t="s">
        <v>2010</v>
      </c>
      <c r="E73" s="350" t="s">
        <v>2490</v>
      </c>
      <c r="F73" s="350" t="s">
        <v>2011</v>
      </c>
      <c r="G73" s="512" t="s">
        <v>2065</v>
      </c>
      <c r="H73" s="350" t="str">
        <f>H83</f>
        <v>DICIEMBRE</v>
      </c>
      <c r="I73" s="365">
        <f>[4]Consultores!$I$112</f>
        <v>12</v>
      </c>
      <c r="J73" s="528">
        <v>6767</v>
      </c>
      <c r="K73" s="528">
        <v>79625.033333333326</v>
      </c>
      <c r="L73" s="350">
        <v>41</v>
      </c>
      <c r="M73" s="350" t="s">
        <v>2042</v>
      </c>
      <c r="N73" s="368">
        <v>111</v>
      </c>
      <c r="O73" s="366" t="s">
        <v>2043</v>
      </c>
    </row>
    <row r="74" spans="1:15" ht="42.75" x14ac:dyDescent="0.2">
      <c r="A74" s="957"/>
      <c r="B74" s="957" t="s">
        <v>1743</v>
      </c>
      <c r="C74" s="957" t="s">
        <v>2009</v>
      </c>
      <c r="D74" s="957" t="s">
        <v>2010</v>
      </c>
      <c r="E74" s="350" t="s">
        <v>2490</v>
      </c>
      <c r="F74" s="350" t="s">
        <v>2011</v>
      </c>
      <c r="G74" s="512" t="s">
        <v>2066</v>
      </c>
      <c r="H74" s="350" t="str">
        <f>H51</f>
        <v>DICIEMBRE</v>
      </c>
      <c r="I74" s="365">
        <f>[4]Consultores!$I$112</f>
        <v>12</v>
      </c>
      <c r="J74" s="528">
        <v>6767</v>
      </c>
      <c r="K74" s="528">
        <v>79625.033333333326</v>
      </c>
      <c r="L74" s="350">
        <v>41</v>
      </c>
      <c r="M74" s="350" t="s">
        <v>2042</v>
      </c>
      <c r="N74" s="368">
        <v>111</v>
      </c>
      <c r="O74" s="366" t="s">
        <v>2043</v>
      </c>
    </row>
    <row r="75" spans="1:15" ht="28.5" x14ac:dyDescent="0.2">
      <c r="A75" s="957"/>
      <c r="B75" s="957" t="s">
        <v>1748</v>
      </c>
      <c r="C75" s="957" t="s">
        <v>2009</v>
      </c>
      <c r="D75" s="957" t="s">
        <v>2010</v>
      </c>
      <c r="E75" s="350" t="s">
        <v>2490</v>
      </c>
      <c r="F75" s="350" t="s">
        <v>2011</v>
      </c>
      <c r="G75" s="512" t="s">
        <v>2067</v>
      </c>
      <c r="H75" s="350" t="str">
        <f>H84</f>
        <v>DICIEMBRE</v>
      </c>
      <c r="I75" s="365">
        <f>[4]Consultores!$I$112</f>
        <v>12</v>
      </c>
      <c r="J75" s="528">
        <v>6767</v>
      </c>
      <c r="K75" s="528">
        <v>79625.033333333326</v>
      </c>
      <c r="L75" s="350">
        <v>41</v>
      </c>
      <c r="M75" s="350" t="s">
        <v>2042</v>
      </c>
      <c r="N75" s="368">
        <v>111</v>
      </c>
      <c r="O75" s="366" t="s">
        <v>2043</v>
      </c>
    </row>
    <row r="76" spans="1:15" ht="28.5" x14ac:dyDescent="0.2">
      <c r="A76" s="957"/>
      <c r="B76" s="957" t="s">
        <v>1748</v>
      </c>
      <c r="C76" s="957" t="s">
        <v>2009</v>
      </c>
      <c r="D76" s="957" t="s">
        <v>2010</v>
      </c>
      <c r="E76" s="350" t="s">
        <v>2490</v>
      </c>
      <c r="F76" s="350" t="s">
        <v>2011</v>
      </c>
      <c r="G76" s="512" t="s">
        <v>2068</v>
      </c>
      <c r="H76" s="350" t="str">
        <f>H61</f>
        <v>DICIEMBRE</v>
      </c>
      <c r="I76" s="365">
        <f>[4]Consultores!$I$112</f>
        <v>12</v>
      </c>
      <c r="J76" s="528">
        <v>6767</v>
      </c>
      <c r="K76" s="528">
        <v>79625.033333333326</v>
      </c>
      <c r="L76" s="350">
        <v>41</v>
      </c>
      <c r="M76" s="350" t="s">
        <v>2042</v>
      </c>
      <c r="N76" s="368">
        <v>111</v>
      </c>
      <c r="O76" s="366" t="s">
        <v>2043</v>
      </c>
    </row>
    <row r="77" spans="1:15" ht="28.5" x14ac:dyDescent="0.2">
      <c r="A77" s="957"/>
      <c r="B77" s="957" t="s">
        <v>1742</v>
      </c>
      <c r="C77" s="957" t="s">
        <v>2009</v>
      </c>
      <c r="D77" s="957" t="s">
        <v>2010</v>
      </c>
      <c r="E77" s="350" t="s">
        <v>2490</v>
      </c>
      <c r="F77" s="350" t="s">
        <v>2011</v>
      </c>
      <c r="G77" s="512" t="s">
        <v>2069</v>
      </c>
      <c r="H77" s="350" t="str">
        <f>H88</f>
        <v>DICIEMBRE</v>
      </c>
      <c r="I77" s="365">
        <f>[4]Consultores!$I$112</f>
        <v>12</v>
      </c>
      <c r="J77" s="528">
        <v>6767</v>
      </c>
      <c r="K77" s="528">
        <v>79625.033333333326</v>
      </c>
      <c r="L77" s="350">
        <v>41</v>
      </c>
      <c r="M77" s="350" t="s">
        <v>2042</v>
      </c>
      <c r="N77" s="368">
        <v>111</v>
      </c>
      <c r="O77" s="366" t="s">
        <v>2043</v>
      </c>
    </row>
    <row r="78" spans="1:15" ht="28.5" x14ac:dyDescent="0.2">
      <c r="A78" s="957"/>
      <c r="B78" s="957" t="s">
        <v>1724</v>
      </c>
      <c r="C78" s="957" t="s">
        <v>2009</v>
      </c>
      <c r="D78" s="957" t="s">
        <v>2010</v>
      </c>
      <c r="E78" s="350" t="s">
        <v>2490</v>
      </c>
      <c r="F78" s="350" t="s">
        <v>2011</v>
      </c>
      <c r="G78" s="512" t="s">
        <v>2070</v>
      </c>
      <c r="H78" s="350" t="str">
        <f>H53</f>
        <v>DICIEMBRE</v>
      </c>
      <c r="I78" s="365">
        <f>[4]Consultores!$I$112</f>
        <v>12</v>
      </c>
      <c r="J78" s="528">
        <v>6767</v>
      </c>
      <c r="K78" s="528">
        <v>79625.033333333326</v>
      </c>
      <c r="L78" s="350">
        <v>41</v>
      </c>
      <c r="M78" s="350" t="s">
        <v>2042</v>
      </c>
      <c r="N78" s="368">
        <v>111</v>
      </c>
      <c r="O78" s="366" t="s">
        <v>2043</v>
      </c>
    </row>
    <row r="79" spans="1:15" ht="28.5" x14ac:dyDescent="0.2">
      <c r="A79" s="957"/>
      <c r="B79" s="957" t="s">
        <v>1737</v>
      </c>
      <c r="C79" s="957" t="s">
        <v>2009</v>
      </c>
      <c r="D79" s="957" t="s">
        <v>2010</v>
      </c>
      <c r="E79" s="350" t="s">
        <v>2490</v>
      </c>
      <c r="F79" s="350" t="s">
        <v>2011</v>
      </c>
      <c r="G79" s="512" t="s">
        <v>2070</v>
      </c>
      <c r="H79" s="350" t="str">
        <f>H62</f>
        <v>DICIEMBRE</v>
      </c>
      <c r="I79" s="365">
        <f>[4]Consultores!$I$112</f>
        <v>12</v>
      </c>
      <c r="J79" s="528">
        <v>6767</v>
      </c>
      <c r="K79" s="528">
        <v>79625.033333333326</v>
      </c>
      <c r="L79" s="350">
        <v>41</v>
      </c>
      <c r="M79" s="350" t="s">
        <v>2042</v>
      </c>
      <c r="N79" s="368">
        <v>111</v>
      </c>
      <c r="O79" s="366" t="s">
        <v>2043</v>
      </c>
    </row>
    <row r="80" spans="1:15" ht="28.5" x14ac:dyDescent="0.2">
      <c r="A80" s="957"/>
      <c r="B80" s="957" t="s">
        <v>1724</v>
      </c>
      <c r="C80" s="957" t="s">
        <v>2009</v>
      </c>
      <c r="D80" s="957" t="s">
        <v>2010</v>
      </c>
      <c r="E80" s="350" t="s">
        <v>2490</v>
      </c>
      <c r="F80" s="350" t="s">
        <v>2011</v>
      </c>
      <c r="G80" s="512" t="s">
        <v>2071</v>
      </c>
      <c r="H80" s="350" t="str">
        <f>H70</f>
        <v>DICIEMBRE</v>
      </c>
      <c r="I80" s="365">
        <f>[4]Consultores!$I$112</f>
        <v>12</v>
      </c>
      <c r="J80" s="528">
        <v>7174</v>
      </c>
      <c r="K80" s="528">
        <v>84414.066666666666</v>
      </c>
      <c r="L80" s="350">
        <v>41</v>
      </c>
      <c r="M80" s="350" t="s">
        <v>2042</v>
      </c>
      <c r="N80" s="368">
        <v>111</v>
      </c>
      <c r="O80" s="366" t="s">
        <v>2043</v>
      </c>
    </row>
    <row r="81" spans="1:15" ht="28.5" x14ac:dyDescent="0.2">
      <c r="A81" s="957"/>
      <c r="B81" s="957" t="s">
        <v>1724</v>
      </c>
      <c r="C81" s="957" t="s">
        <v>2009</v>
      </c>
      <c r="D81" s="957" t="s">
        <v>2010</v>
      </c>
      <c r="E81" s="350" t="s">
        <v>2490</v>
      </c>
      <c r="F81" s="350" t="s">
        <v>2011</v>
      </c>
      <c r="G81" s="512" t="s">
        <v>2072</v>
      </c>
      <c r="H81" s="350" t="str">
        <f>H80</f>
        <v>DICIEMBRE</v>
      </c>
      <c r="I81" s="365">
        <f>[4]Consultores!$I$112</f>
        <v>12</v>
      </c>
      <c r="J81" s="528">
        <v>7174</v>
      </c>
      <c r="K81" s="528">
        <v>84414.066666666666</v>
      </c>
      <c r="L81" s="350">
        <v>41</v>
      </c>
      <c r="M81" s="350" t="s">
        <v>2042</v>
      </c>
      <c r="N81" s="368">
        <v>111</v>
      </c>
      <c r="O81" s="366" t="s">
        <v>2043</v>
      </c>
    </row>
    <row r="82" spans="1:15" ht="28.5" x14ac:dyDescent="0.2">
      <c r="A82" s="957"/>
      <c r="B82" s="957" t="s">
        <v>1738</v>
      </c>
      <c r="C82" s="957" t="s">
        <v>2009</v>
      </c>
      <c r="D82" s="957" t="s">
        <v>2010</v>
      </c>
      <c r="E82" s="350" t="s">
        <v>2490</v>
      </c>
      <c r="F82" s="350" t="s">
        <v>2011</v>
      </c>
      <c r="G82" s="512" t="s">
        <v>2073</v>
      </c>
      <c r="H82" s="350" t="str">
        <f>H71</f>
        <v>DICIEMBRE</v>
      </c>
      <c r="I82" s="365">
        <f>[4]Consultores!$I$112</f>
        <v>12</v>
      </c>
      <c r="J82" s="528">
        <v>7174</v>
      </c>
      <c r="K82" s="528">
        <v>84414.066666666666</v>
      </c>
      <c r="L82" s="350">
        <v>41</v>
      </c>
      <c r="M82" s="350" t="s">
        <v>2042</v>
      </c>
      <c r="N82" s="368">
        <v>111</v>
      </c>
      <c r="O82" s="366" t="s">
        <v>2043</v>
      </c>
    </row>
    <row r="83" spans="1:15" ht="28.5" x14ac:dyDescent="0.2">
      <c r="A83" s="957"/>
      <c r="B83" s="957" t="s">
        <v>1738</v>
      </c>
      <c r="C83" s="957" t="s">
        <v>2009</v>
      </c>
      <c r="D83" s="957" t="s">
        <v>2010</v>
      </c>
      <c r="E83" s="350" t="s">
        <v>2490</v>
      </c>
      <c r="F83" s="350" t="s">
        <v>2011</v>
      </c>
      <c r="G83" s="512" t="s">
        <v>2074</v>
      </c>
      <c r="H83" s="350" t="str">
        <f>H72</f>
        <v>DICIEMBRE</v>
      </c>
      <c r="I83" s="365">
        <f>[4]Consultores!$I$112</f>
        <v>12</v>
      </c>
      <c r="J83" s="528">
        <v>7174</v>
      </c>
      <c r="K83" s="528">
        <v>84414.066666666666</v>
      </c>
      <c r="L83" s="350">
        <v>41</v>
      </c>
      <c r="M83" s="350" t="s">
        <v>2042</v>
      </c>
      <c r="N83" s="368">
        <v>111</v>
      </c>
      <c r="O83" s="366" t="s">
        <v>2043</v>
      </c>
    </row>
    <row r="84" spans="1:15" ht="28.5" x14ac:dyDescent="0.2">
      <c r="A84" s="957"/>
      <c r="B84" s="957"/>
      <c r="C84" s="957"/>
      <c r="D84" s="957"/>
      <c r="E84" s="350" t="s">
        <v>2490</v>
      </c>
      <c r="F84" s="350" t="s">
        <v>2011</v>
      </c>
      <c r="G84" s="512" t="s">
        <v>2075</v>
      </c>
      <c r="H84" s="350" t="str">
        <f>H55</f>
        <v>DICIEMBRE</v>
      </c>
      <c r="I84" s="365">
        <f>[4]Consultores!$I$112</f>
        <v>12</v>
      </c>
      <c r="J84" s="528">
        <v>7174</v>
      </c>
      <c r="K84" s="528">
        <v>84414.066666666666</v>
      </c>
      <c r="L84" s="350">
        <v>41</v>
      </c>
      <c r="M84" s="350" t="s">
        <v>2042</v>
      </c>
      <c r="N84" s="368">
        <v>111</v>
      </c>
      <c r="O84" s="366" t="s">
        <v>2043</v>
      </c>
    </row>
    <row r="85" spans="1:15" ht="42.75" x14ac:dyDescent="0.2">
      <c r="A85" s="957"/>
      <c r="B85" s="957"/>
      <c r="C85" s="957"/>
      <c r="D85" s="957"/>
      <c r="E85" s="350" t="s">
        <v>2490</v>
      </c>
      <c r="F85" s="350" t="s">
        <v>2011</v>
      </c>
      <c r="G85" s="512" t="s">
        <v>2076</v>
      </c>
      <c r="H85" s="350" t="str">
        <f>H54</f>
        <v>DICIEMBRE</v>
      </c>
      <c r="I85" s="365">
        <f>[4]Consultores!$I$112</f>
        <v>12</v>
      </c>
      <c r="J85" s="528">
        <v>7174</v>
      </c>
      <c r="K85" s="528">
        <v>84414.066666666666</v>
      </c>
      <c r="L85" s="350">
        <v>41</v>
      </c>
      <c r="M85" s="350" t="s">
        <v>2042</v>
      </c>
      <c r="N85" s="368">
        <v>111</v>
      </c>
      <c r="O85" s="366" t="s">
        <v>2043</v>
      </c>
    </row>
    <row r="86" spans="1:15" ht="28.5" x14ac:dyDescent="0.2">
      <c r="A86" s="957"/>
      <c r="B86" s="957"/>
      <c r="C86" s="957"/>
      <c r="D86" s="957"/>
      <c r="E86" s="350" t="s">
        <v>2490</v>
      </c>
      <c r="F86" s="350" t="s">
        <v>2011</v>
      </c>
      <c r="G86" s="512" t="s">
        <v>2077</v>
      </c>
      <c r="H86" s="350" t="str">
        <f>H81</f>
        <v>DICIEMBRE</v>
      </c>
      <c r="I86" s="365">
        <f>[4]Consultores!$I$112</f>
        <v>12</v>
      </c>
      <c r="J86" s="528">
        <v>6767</v>
      </c>
      <c r="K86" s="528">
        <v>79625.033333333326</v>
      </c>
      <c r="L86" s="350">
        <v>41</v>
      </c>
      <c r="M86" s="350" t="s">
        <v>2042</v>
      </c>
      <c r="N86" s="368">
        <v>111</v>
      </c>
      <c r="O86" s="366" t="s">
        <v>2043</v>
      </c>
    </row>
    <row r="87" spans="1:15" ht="28.5" x14ac:dyDescent="0.2">
      <c r="A87" s="957"/>
      <c r="B87" s="957"/>
      <c r="C87" s="957"/>
      <c r="D87" s="957"/>
      <c r="E87" s="350" t="s">
        <v>2490</v>
      </c>
      <c r="F87" s="350" t="s">
        <v>2011</v>
      </c>
      <c r="G87" s="512" t="s">
        <v>2078</v>
      </c>
      <c r="H87" s="350" t="str">
        <f>H85</f>
        <v>DICIEMBRE</v>
      </c>
      <c r="I87" s="365">
        <f>[4]Consultores!$I$112</f>
        <v>12</v>
      </c>
      <c r="J87" s="528">
        <v>5007</v>
      </c>
      <c r="K87" s="528">
        <v>58915.7</v>
      </c>
      <c r="L87" s="350">
        <v>41</v>
      </c>
      <c r="M87" s="350" t="s">
        <v>2042</v>
      </c>
      <c r="N87" s="368">
        <v>111</v>
      </c>
      <c r="O87" s="366" t="s">
        <v>2043</v>
      </c>
    </row>
    <row r="88" spans="1:15" ht="28.5" x14ac:dyDescent="0.2">
      <c r="A88" s="957"/>
      <c r="B88" s="957"/>
      <c r="C88" s="957"/>
      <c r="D88" s="957"/>
      <c r="E88" s="350" t="s">
        <v>2490</v>
      </c>
      <c r="F88" s="350" t="s">
        <v>2011</v>
      </c>
      <c r="G88" s="512" t="s">
        <v>2079</v>
      </c>
      <c r="H88" s="350" t="str">
        <f>H89</f>
        <v>DICIEMBRE</v>
      </c>
      <c r="I88" s="365">
        <f>[4]Consultores!$I$112</f>
        <v>12</v>
      </c>
      <c r="J88" s="528">
        <v>5007</v>
      </c>
      <c r="K88" s="528">
        <v>58915.7</v>
      </c>
      <c r="L88" s="350">
        <v>41</v>
      </c>
      <c r="M88" s="350" t="s">
        <v>2042</v>
      </c>
      <c r="N88" s="368">
        <v>111</v>
      </c>
      <c r="O88" s="366" t="s">
        <v>2043</v>
      </c>
    </row>
    <row r="89" spans="1:15" ht="28.5" x14ac:dyDescent="0.2">
      <c r="A89" s="957"/>
      <c r="B89" s="957"/>
      <c r="C89" s="957"/>
      <c r="D89" s="957"/>
      <c r="E89" s="350" t="s">
        <v>2490</v>
      </c>
      <c r="F89" s="350" t="s">
        <v>2011</v>
      </c>
      <c r="G89" s="512" t="s">
        <v>2080</v>
      </c>
      <c r="H89" s="350" t="str">
        <f>H50</f>
        <v>DICIEMBRE</v>
      </c>
      <c r="I89" s="365">
        <f>[4]Consultores!$I$112</f>
        <v>12</v>
      </c>
      <c r="J89" s="528">
        <v>3925</v>
      </c>
      <c r="K89" s="528">
        <v>46184.166666666672</v>
      </c>
      <c r="L89" s="350">
        <v>41</v>
      </c>
      <c r="M89" s="350" t="s">
        <v>2042</v>
      </c>
      <c r="N89" s="368">
        <v>111</v>
      </c>
      <c r="O89" s="366" t="s">
        <v>2043</v>
      </c>
    </row>
    <row r="90" spans="1:15" ht="28.5" x14ac:dyDescent="0.2">
      <c r="A90" s="957"/>
      <c r="B90" s="957"/>
      <c r="C90" s="957"/>
      <c r="D90" s="957"/>
      <c r="E90" s="350" t="s">
        <v>2490</v>
      </c>
      <c r="F90" s="350" t="s">
        <v>2011</v>
      </c>
      <c r="G90" s="512" t="s">
        <v>2081</v>
      </c>
      <c r="H90" s="350" t="str">
        <f>H87</f>
        <v>DICIEMBRE</v>
      </c>
      <c r="I90" s="365">
        <f>[4]Consultores!$I$112</f>
        <v>12</v>
      </c>
      <c r="J90" s="528">
        <v>7174</v>
      </c>
      <c r="K90" s="528">
        <v>84414.066666666666</v>
      </c>
      <c r="L90" s="350">
        <v>41</v>
      </c>
      <c r="M90" s="350" t="s">
        <v>2042</v>
      </c>
      <c r="N90" s="368">
        <v>111</v>
      </c>
      <c r="O90" s="366" t="s">
        <v>2043</v>
      </c>
    </row>
    <row r="91" spans="1:15" ht="28.5" x14ac:dyDescent="0.2">
      <c r="A91" s="957"/>
      <c r="B91" s="957"/>
      <c r="C91" s="957"/>
      <c r="D91" s="957"/>
      <c r="E91" s="350" t="s">
        <v>2490</v>
      </c>
      <c r="F91" s="350" t="s">
        <v>2011</v>
      </c>
      <c r="G91" s="512" t="s">
        <v>2082</v>
      </c>
      <c r="H91" s="350" t="str">
        <f t="shared" si="2"/>
        <v>DICIEMBRE</v>
      </c>
      <c r="I91" s="365">
        <f>[4]Consultores!$I$112</f>
        <v>12</v>
      </c>
      <c r="J91" s="528">
        <v>7174</v>
      </c>
      <c r="K91" s="528">
        <v>84414.066666666666</v>
      </c>
      <c r="L91" s="350">
        <v>41</v>
      </c>
      <c r="M91" s="350" t="s">
        <v>2042</v>
      </c>
      <c r="N91" s="368">
        <v>111</v>
      </c>
      <c r="O91" s="366" t="s">
        <v>2043</v>
      </c>
    </row>
    <row r="92" spans="1:15" s="336" customFormat="1" ht="15" x14ac:dyDescent="0.2">
      <c r="A92" s="519"/>
      <c r="B92" s="520"/>
      <c r="C92" s="360"/>
      <c r="D92" s="360"/>
      <c r="E92" s="521"/>
      <c r="F92" s="535"/>
      <c r="G92" s="534" t="s">
        <v>2083</v>
      </c>
      <c r="H92" s="522"/>
      <c r="I92" s="522"/>
      <c r="J92" s="363">
        <f>SUM(J45:J91)</f>
        <v>360497</v>
      </c>
      <c r="K92" s="363">
        <f>SUM(K45:K91)</f>
        <v>4241848.0299999993</v>
      </c>
      <c r="L92" s="363"/>
      <c r="M92" s="363"/>
      <c r="N92" s="364"/>
      <c r="O92" s="364"/>
    </row>
    <row r="93" spans="1:15" ht="14.25" x14ac:dyDescent="0.2">
      <c r="A93" s="541"/>
      <c r="B93" s="541"/>
      <c r="C93" s="541"/>
      <c r="D93" s="541"/>
      <c r="E93" s="541"/>
      <c r="F93" s="541"/>
      <c r="G93" s="541"/>
      <c r="H93" s="541"/>
      <c r="I93" s="541"/>
      <c r="J93" s="291"/>
      <c r="K93" s="291"/>
      <c r="L93" s="541"/>
      <c r="M93" s="541"/>
      <c r="N93" s="541"/>
      <c r="O93" s="549"/>
    </row>
    <row r="94" spans="1:15" ht="15" customHeight="1" x14ac:dyDescent="0.2">
      <c r="A94" s="958" t="s">
        <v>159</v>
      </c>
      <c r="B94" s="959"/>
      <c r="C94" s="959"/>
      <c r="D94" s="960"/>
      <c r="E94" s="961" t="s">
        <v>3</v>
      </c>
      <c r="F94" s="962"/>
      <c r="G94" s="963"/>
      <c r="H94" s="961" t="s">
        <v>4</v>
      </c>
      <c r="I94" s="962"/>
      <c r="J94" s="962"/>
      <c r="K94" s="963"/>
      <c r="L94" s="964" t="s">
        <v>5</v>
      </c>
      <c r="M94" s="965"/>
      <c r="N94" s="965"/>
      <c r="O94" s="965"/>
    </row>
    <row r="95" spans="1:15" ht="125.25" customHeight="1" x14ac:dyDescent="0.2">
      <c r="A95" s="951" t="s">
        <v>36</v>
      </c>
      <c r="B95" s="952"/>
      <c r="C95" s="952"/>
      <c r="D95" s="953"/>
      <c r="E95" s="954" t="s">
        <v>2487</v>
      </c>
      <c r="F95" s="955"/>
      <c r="G95" s="956"/>
      <c r="H95" s="954" t="s">
        <v>2488</v>
      </c>
      <c r="I95" s="955"/>
      <c r="J95" s="955"/>
      <c r="K95" s="956"/>
      <c r="L95" s="954"/>
      <c r="M95" s="955"/>
      <c r="N95" s="955"/>
      <c r="O95" s="956"/>
    </row>
    <row r="96" spans="1:15" ht="125.25" customHeight="1" x14ac:dyDescent="0.2">
      <c r="A96" s="951" t="s">
        <v>34</v>
      </c>
      <c r="B96" s="952"/>
      <c r="C96" s="952"/>
      <c r="D96" s="953"/>
      <c r="E96" s="954" t="s">
        <v>2497</v>
      </c>
      <c r="F96" s="955"/>
      <c r="G96" s="956"/>
      <c r="H96" s="954" t="s">
        <v>1766</v>
      </c>
      <c r="I96" s="955"/>
      <c r="J96" s="955"/>
      <c r="K96" s="956"/>
      <c r="L96" s="954"/>
      <c r="M96" s="955"/>
      <c r="N96" s="955"/>
      <c r="O96" s="956"/>
    </row>
    <row r="97" spans="1:15" ht="125.25" customHeight="1" x14ac:dyDescent="0.2">
      <c r="A97" s="951" t="s">
        <v>22</v>
      </c>
      <c r="B97" s="952"/>
      <c r="C97" s="952"/>
      <c r="D97" s="953"/>
      <c r="E97" s="954" t="s">
        <v>241</v>
      </c>
      <c r="F97" s="955"/>
      <c r="G97" s="956"/>
      <c r="H97" s="971" t="s">
        <v>2489</v>
      </c>
      <c r="I97" s="972"/>
      <c r="J97" s="972"/>
      <c r="K97" s="973"/>
      <c r="L97" s="954"/>
      <c r="M97" s="955"/>
      <c r="N97" s="955"/>
      <c r="O97" s="956"/>
    </row>
    <row r="98" spans="1:15" x14ac:dyDescent="0.2">
      <c r="A98" s="338"/>
      <c r="B98" s="338"/>
      <c r="C98" s="338"/>
      <c r="D98" s="338"/>
      <c r="E98" s="338"/>
      <c r="F98" s="338"/>
      <c r="G98" s="338"/>
      <c r="H98" s="332"/>
      <c r="I98" s="332"/>
      <c r="J98" s="529"/>
      <c r="K98" s="529"/>
      <c r="L98" s="338"/>
      <c r="M98" s="338"/>
      <c r="N98" s="338"/>
      <c r="O98" s="550"/>
    </row>
    <row r="99" spans="1:15" x14ac:dyDescent="0.2">
      <c r="H99" s="332"/>
      <c r="I99" s="332"/>
      <c r="J99" s="529"/>
    </row>
    <row r="100" spans="1:15" x14ac:dyDescent="0.2">
      <c r="H100" s="332"/>
      <c r="I100" s="332"/>
      <c r="J100" s="529"/>
    </row>
    <row r="101" spans="1:15" x14ac:dyDescent="0.2">
      <c r="H101" s="332"/>
      <c r="I101" s="332"/>
      <c r="J101" s="529"/>
    </row>
    <row r="102" spans="1:15" x14ac:dyDescent="0.2">
      <c r="H102" s="332"/>
      <c r="I102" s="332"/>
      <c r="J102" s="529"/>
    </row>
    <row r="103" spans="1:15" x14ac:dyDescent="0.2">
      <c r="H103" s="332"/>
      <c r="I103" s="332"/>
      <c r="J103" s="529"/>
    </row>
    <row r="104" spans="1:15" ht="12" customHeight="1" x14ac:dyDescent="0.2">
      <c r="H104" s="332"/>
      <c r="I104" s="332"/>
      <c r="J104" s="529"/>
    </row>
    <row r="105" spans="1:15" x14ac:dyDescent="0.2">
      <c r="H105" s="332"/>
      <c r="I105" s="332"/>
      <c r="J105" s="529"/>
    </row>
    <row r="106" spans="1:15" x14ac:dyDescent="0.2">
      <c r="H106" s="332"/>
      <c r="I106" s="332"/>
      <c r="J106" s="529"/>
    </row>
    <row r="107" spans="1:15" x14ac:dyDescent="0.2">
      <c r="H107" s="332"/>
      <c r="I107" s="332"/>
      <c r="J107" s="529"/>
    </row>
    <row r="108" spans="1:15" x14ac:dyDescent="0.2">
      <c r="H108" s="332"/>
      <c r="I108" s="332"/>
      <c r="J108" s="529"/>
    </row>
    <row r="109" spans="1:15" x14ac:dyDescent="0.2">
      <c r="H109" s="332"/>
      <c r="I109" s="332"/>
      <c r="J109" s="529"/>
    </row>
    <row r="110" spans="1:15" x14ac:dyDescent="0.2">
      <c r="H110" s="332"/>
      <c r="I110" s="332"/>
      <c r="J110" s="529"/>
    </row>
    <row r="111" spans="1:15" x14ac:dyDescent="0.2">
      <c r="H111" s="332"/>
      <c r="I111" s="332"/>
      <c r="J111" s="529"/>
    </row>
    <row r="112" spans="1:15" x14ac:dyDescent="0.2">
      <c r="H112" s="332"/>
      <c r="I112" s="332"/>
      <c r="J112" s="529"/>
    </row>
    <row r="113" spans="8:10" x14ac:dyDescent="0.2">
      <c r="H113" s="332"/>
      <c r="I113" s="332"/>
      <c r="J113" s="529"/>
    </row>
    <row r="114" spans="8:10" x14ac:dyDescent="0.2">
      <c r="H114" s="332"/>
      <c r="I114" s="332"/>
      <c r="J114" s="529"/>
    </row>
    <row r="115" spans="8:10" x14ac:dyDescent="0.2">
      <c r="H115" s="332"/>
      <c r="I115" s="332"/>
      <c r="J115" s="529"/>
    </row>
    <row r="116" spans="8:10" x14ac:dyDescent="0.2">
      <c r="H116" s="332"/>
      <c r="I116" s="332"/>
      <c r="J116" s="529"/>
    </row>
    <row r="117" spans="8:10" x14ac:dyDescent="0.2">
      <c r="H117" s="332"/>
      <c r="I117" s="332"/>
      <c r="J117" s="529"/>
    </row>
    <row r="118" spans="8:10" x14ac:dyDescent="0.2">
      <c r="H118" s="332"/>
      <c r="I118" s="332"/>
      <c r="J118" s="529"/>
    </row>
    <row r="119" spans="8:10" x14ac:dyDescent="0.2">
      <c r="H119" s="332"/>
      <c r="I119" s="332"/>
      <c r="J119" s="529"/>
    </row>
    <row r="120" spans="8:10" x14ac:dyDescent="0.2">
      <c r="H120" s="332"/>
      <c r="I120" s="332"/>
      <c r="J120" s="529"/>
    </row>
    <row r="121" spans="8:10" x14ac:dyDescent="0.2">
      <c r="H121" s="332"/>
      <c r="I121" s="332"/>
      <c r="J121" s="529"/>
    </row>
    <row r="122" spans="8:10" x14ac:dyDescent="0.2">
      <c r="H122" s="332"/>
      <c r="I122" s="332"/>
      <c r="J122" s="529"/>
    </row>
    <row r="123" spans="8:10" x14ac:dyDescent="0.2">
      <c r="H123" s="332"/>
      <c r="I123" s="332"/>
      <c r="J123" s="529"/>
    </row>
    <row r="124" spans="8:10" x14ac:dyDescent="0.2">
      <c r="H124" s="332"/>
      <c r="I124" s="332"/>
      <c r="J124" s="529"/>
    </row>
    <row r="125" spans="8:10" x14ac:dyDescent="0.2">
      <c r="H125" s="332"/>
      <c r="I125" s="332"/>
      <c r="J125" s="529"/>
    </row>
    <row r="126" spans="8:10" x14ac:dyDescent="0.2">
      <c r="H126" s="332"/>
      <c r="I126" s="332"/>
      <c r="J126" s="529"/>
    </row>
    <row r="127" spans="8:10" x14ac:dyDescent="0.2">
      <c r="H127" s="332"/>
      <c r="I127" s="332"/>
      <c r="J127" s="529"/>
    </row>
    <row r="128" spans="8:10" x14ac:dyDescent="0.2">
      <c r="H128" s="332"/>
      <c r="I128" s="332"/>
      <c r="J128" s="529"/>
    </row>
    <row r="129" spans="1:10" x14ac:dyDescent="0.2">
      <c r="H129" s="332"/>
      <c r="I129" s="332"/>
      <c r="J129" s="529"/>
    </row>
    <row r="130" spans="1:10" x14ac:dyDescent="0.2">
      <c r="H130" s="332"/>
      <c r="I130" s="332"/>
      <c r="J130" s="529"/>
    </row>
    <row r="131" spans="1:10" x14ac:dyDescent="0.2">
      <c r="H131" s="332"/>
      <c r="I131" s="332"/>
      <c r="J131" s="529"/>
    </row>
    <row r="132" spans="1:10" x14ac:dyDescent="0.2">
      <c r="H132" s="332"/>
      <c r="I132" s="332"/>
      <c r="J132" s="529"/>
    </row>
    <row r="133" spans="1:10" x14ac:dyDescent="0.2">
      <c r="H133" s="332"/>
      <c r="I133" s="332"/>
      <c r="J133" s="529"/>
    </row>
    <row r="134" spans="1:10" x14ac:dyDescent="0.2">
      <c r="A134" s="338"/>
      <c r="H134" s="332"/>
      <c r="I134" s="332"/>
      <c r="J134" s="529"/>
    </row>
    <row r="135" spans="1:10" x14ac:dyDescent="0.2">
      <c r="A135" s="338"/>
      <c r="H135" s="332"/>
      <c r="I135" s="332"/>
      <c r="J135" s="529"/>
    </row>
    <row r="136" spans="1:10" x14ac:dyDescent="0.2">
      <c r="A136" s="346"/>
      <c r="H136" s="332"/>
      <c r="I136" s="332"/>
      <c r="J136" s="529"/>
    </row>
    <row r="137" spans="1:10" x14ac:dyDescent="0.2">
      <c r="A137" s="8" t="s">
        <v>104</v>
      </c>
      <c r="H137" s="332"/>
      <c r="I137" s="332"/>
      <c r="J137" s="529"/>
    </row>
    <row r="138" spans="1:10" x14ac:dyDescent="0.2">
      <c r="A138" s="8" t="s">
        <v>103</v>
      </c>
      <c r="H138" s="332"/>
      <c r="I138" s="332"/>
      <c r="J138" s="529"/>
    </row>
    <row r="139" spans="1:10" x14ac:dyDescent="0.2">
      <c r="A139" s="8"/>
      <c r="H139" s="332"/>
      <c r="I139" s="332"/>
      <c r="J139" s="529"/>
    </row>
    <row r="140" spans="1:10" x14ac:dyDescent="0.2">
      <c r="H140" s="332"/>
      <c r="I140" s="332"/>
      <c r="J140" s="529"/>
    </row>
    <row r="141" spans="1:10" x14ac:dyDescent="0.2">
      <c r="H141" s="332"/>
      <c r="I141" s="332"/>
      <c r="J141" s="529"/>
    </row>
    <row r="142" spans="1:10" x14ac:dyDescent="0.2">
      <c r="H142" s="332"/>
      <c r="I142" s="332"/>
      <c r="J142" s="529"/>
    </row>
    <row r="143" spans="1:10" x14ac:dyDescent="0.2">
      <c r="H143" s="332"/>
      <c r="I143" s="332"/>
      <c r="J143" s="529"/>
    </row>
    <row r="144" spans="1:10" x14ac:dyDescent="0.2">
      <c r="H144" s="332"/>
      <c r="I144" s="332"/>
      <c r="J144" s="529"/>
    </row>
    <row r="145" spans="8:10" x14ac:dyDescent="0.2">
      <c r="H145" s="332"/>
      <c r="I145" s="332"/>
      <c r="J145" s="529"/>
    </row>
    <row r="146" spans="8:10" x14ac:dyDescent="0.2">
      <c r="H146" s="332"/>
      <c r="I146" s="332"/>
      <c r="J146" s="529"/>
    </row>
    <row r="147" spans="8:10" x14ac:dyDescent="0.2">
      <c r="H147" s="332"/>
      <c r="I147" s="332"/>
      <c r="J147" s="529"/>
    </row>
    <row r="148" spans="8:10" x14ac:dyDescent="0.2">
      <c r="H148" s="332"/>
      <c r="I148" s="332"/>
      <c r="J148" s="529"/>
    </row>
    <row r="149" spans="8:10" x14ac:dyDescent="0.2">
      <c r="H149" s="332"/>
      <c r="I149" s="332"/>
      <c r="J149" s="529"/>
    </row>
    <row r="150" spans="8:10" x14ac:dyDescent="0.2">
      <c r="H150" s="332"/>
      <c r="I150" s="332"/>
      <c r="J150" s="529"/>
    </row>
    <row r="151" spans="8:10" x14ac:dyDescent="0.2">
      <c r="H151" s="332"/>
      <c r="I151" s="332"/>
      <c r="J151" s="529"/>
    </row>
    <row r="152" spans="8:10" x14ac:dyDescent="0.2">
      <c r="H152" s="332"/>
      <c r="I152" s="332"/>
      <c r="J152" s="529"/>
    </row>
    <row r="153" spans="8:10" x14ac:dyDescent="0.2">
      <c r="H153" s="332"/>
      <c r="I153" s="332"/>
      <c r="J153" s="529"/>
    </row>
    <row r="154" spans="8:10" x14ac:dyDescent="0.2">
      <c r="H154" s="332"/>
      <c r="I154" s="332"/>
      <c r="J154" s="529"/>
    </row>
    <row r="155" spans="8:10" x14ac:dyDescent="0.2">
      <c r="H155" s="332"/>
      <c r="I155" s="332"/>
      <c r="J155" s="529"/>
    </row>
    <row r="156" spans="8:10" x14ac:dyDescent="0.2">
      <c r="H156" s="332"/>
      <c r="I156" s="332"/>
      <c r="J156" s="529"/>
    </row>
    <row r="157" spans="8:10" x14ac:dyDescent="0.2">
      <c r="H157" s="332"/>
      <c r="I157" s="332"/>
      <c r="J157" s="529"/>
    </row>
    <row r="158" spans="8:10" x14ac:dyDescent="0.2">
      <c r="H158" s="332"/>
      <c r="I158" s="332"/>
      <c r="J158" s="529"/>
    </row>
    <row r="159" spans="8:10" x14ac:dyDescent="0.2">
      <c r="H159" s="332"/>
      <c r="I159" s="332"/>
      <c r="J159" s="529"/>
    </row>
    <row r="160" spans="8:10" x14ac:dyDescent="0.2">
      <c r="H160" s="332"/>
      <c r="I160" s="332"/>
      <c r="J160" s="529"/>
    </row>
    <row r="161" spans="8:10" x14ac:dyDescent="0.2">
      <c r="H161" s="332"/>
      <c r="I161" s="332"/>
      <c r="J161" s="529"/>
    </row>
    <row r="162" spans="8:10" x14ac:dyDescent="0.2">
      <c r="H162" s="332"/>
      <c r="I162" s="332"/>
      <c r="J162" s="529"/>
    </row>
    <row r="163" spans="8:10" x14ac:dyDescent="0.2">
      <c r="H163" s="332"/>
      <c r="I163" s="332"/>
      <c r="J163" s="529"/>
    </row>
    <row r="164" spans="8:10" x14ac:dyDescent="0.2">
      <c r="H164" s="332"/>
      <c r="I164" s="332"/>
      <c r="J164" s="529"/>
    </row>
    <row r="165" spans="8:10" x14ac:dyDescent="0.2">
      <c r="H165" s="332"/>
      <c r="I165" s="332"/>
      <c r="J165" s="529"/>
    </row>
    <row r="166" spans="8:10" x14ac:dyDescent="0.2">
      <c r="H166" s="332"/>
      <c r="I166" s="332"/>
      <c r="J166" s="529"/>
    </row>
    <row r="167" spans="8:10" x14ac:dyDescent="0.2">
      <c r="H167" s="332"/>
      <c r="I167" s="332"/>
      <c r="J167" s="529"/>
    </row>
    <row r="168" spans="8:10" x14ac:dyDescent="0.2">
      <c r="H168" s="332"/>
      <c r="I168" s="332"/>
      <c r="J168" s="529"/>
    </row>
    <row r="169" spans="8:10" x14ac:dyDescent="0.2">
      <c r="H169" s="332"/>
      <c r="I169" s="332"/>
      <c r="J169" s="529"/>
    </row>
    <row r="170" spans="8:10" x14ac:dyDescent="0.2">
      <c r="H170" s="332"/>
      <c r="I170" s="332"/>
      <c r="J170" s="529"/>
    </row>
    <row r="171" spans="8:10" x14ac:dyDescent="0.2">
      <c r="H171" s="332"/>
      <c r="I171" s="332"/>
      <c r="J171" s="529"/>
    </row>
    <row r="172" spans="8:10" x14ac:dyDescent="0.2">
      <c r="H172" s="332"/>
      <c r="I172" s="332"/>
      <c r="J172" s="529"/>
    </row>
    <row r="173" spans="8:10" x14ac:dyDescent="0.2">
      <c r="H173" s="332"/>
      <c r="I173" s="332"/>
      <c r="J173" s="529"/>
    </row>
    <row r="174" spans="8:10" x14ac:dyDescent="0.2">
      <c r="H174" s="332"/>
      <c r="I174" s="332"/>
      <c r="J174" s="529"/>
    </row>
    <row r="175" spans="8:10" x14ac:dyDescent="0.2">
      <c r="H175" s="332"/>
      <c r="I175" s="332"/>
      <c r="J175" s="529"/>
    </row>
    <row r="176" spans="8:10" x14ac:dyDescent="0.2">
      <c r="H176" s="332"/>
      <c r="I176" s="332"/>
      <c r="J176" s="529"/>
    </row>
    <row r="177" spans="8:10" x14ac:dyDescent="0.2">
      <c r="H177" s="332"/>
      <c r="I177" s="332"/>
      <c r="J177" s="529"/>
    </row>
    <row r="178" spans="8:10" x14ac:dyDescent="0.2">
      <c r="H178" s="332"/>
      <c r="I178" s="332"/>
      <c r="J178" s="529"/>
    </row>
    <row r="179" spans="8:10" x14ac:dyDescent="0.2">
      <c r="H179" s="332"/>
      <c r="I179" s="332"/>
      <c r="J179" s="529"/>
    </row>
    <row r="180" spans="8:10" x14ac:dyDescent="0.2">
      <c r="H180" s="332"/>
      <c r="I180" s="332"/>
      <c r="J180" s="529"/>
    </row>
    <row r="181" spans="8:10" x14ac:dyDescent="0.2">
      <c r="H181" s="332"/>
      <c r="I181" s="332"/>
      <c r="J181" s="529"/>
    </row>
    <row r="182" spans="8:10" x14ac:dyDescent="0.2">
      <c r="H182" s="332"/>
      <c r="I182" s="332"/>
      <c r="J182" s="529"/>
    </row>
    <row r="183" spans="8:10" x14ac:dyDescent="0.2">
      <c r="H183" s="332"/>
      <c r="I183" s="332"/>
      <c r="J183" s="529"/>
    </row>
    <row r="184" spans="8:10" x14ac:dyDescent="0.2">
      <c r="H184" s="332"/>
      <c r="I184" s="332"/>
      <c r="J184" s="529"/>
    </row>
    <row r="185" spans="8:10" x14ac:dyDescent="0.2">
      <c r="H185" s="332"/>
      <c r="I185" s="332"/>
      <c r="J185" s="529"/>
    </row>
    <row r="186" spans="8:10" x14ac:dyDescent="0.2">
      <c r="H186" s="332"/>
      <c r="I186" s="332"/>
      <c r="J186" s="529"/>
    </row>
    <row r="187" spans="8:10" x14ac:dyDescent="0.2">
      <c r="H187" s="332"/>
      <c r="I187" s="332"/>
      <c r="J187" s="529"/>
    </row>
    <row r="188" spans="8:10" x14ac:dyDescent="0.2">
      <c r="H188" s="332"/>
      <c r="I188" s="332"/>
      <c r="J188" s="529"/>
    </row>
    <row r="189" spans="8:10" x14ac:dyDescent="0.2">
      <c r="H189" s="332"/>
      <c r="I189" s="332"/>
      <c r="J189" s="529"/>
    </row>
    <row r="190" spans="8:10" x14ac:dyDescent="0.2">
      <c r="H190" s="332"/>
      <c r="I190" s="332"/>
      <c r="J190" s="529"/>
    </row>
    <row r="191" spans="8:10" x14ac:dyDescent="0.2">
      <c r="H191" s="332"/>
      <c r="I191" s="332"/>
      <c r="J191" s="529"/>
    </row>
    <row r="192" spans="8:10" x14ac:dyDescent="0.2">
      <c r="H192" s="332"/>
      <c r="I192" s="332"/>
      <c r="J192" s="529"/>
    </row>
    <row r="193" spans="8:10" x14ac:dyDescent="0.2">
      <c r="H193" s="332"/>
      <c r="I193" s="332"/>
      <c r="J193" s="529"/>
    </row>
    <row r="194" spans="8:10" x14ac:dyDescent="0.2">
      <c r="H194" s="332"/>
      <c r="I194" s="332"/>
      <c r="J194" s="529"/>
    </row>
    <row r="195" spans="8:10" x14ac:dyDescent="0.2">
      <c r="H195" s="332"/>
      <c r="I195" s="332"/>
      <c r="J195" s="529"/>
    </row>
    <row r="196" spans="8:10" x14ac:dyDescent="0.2">
      <c r="H196" s="332"/>
      <c r="I196" s="332"/>
      <c r="J196" s="529"/>
    </row>
    <row r="197" spans="8:10" x14ac:dyDescent="0.2">
      <c r="H197" s="332"/>
      <c r="I197" s="332"/>
      <c r="J197" s="529"/>
    </row>
    <row r="198" spans="8:10" x14ac:dyDescent="0.2">
      <c r="H198" s="332"/>
      <c r="I198" s="332"/>
      <c r="J198" s="529"/>
    </row>
    <row r="199" spans="8:10" x14ac:dyDescent="0.2">
      <c r="H199" s="332"/>
      <c r="I199" s="332"/>
      <c r="J199" s="529"/>
    </row>
    <row r="200" spans="8:10" x14ac:dyDescent="0.2">
      <c r="H200" s="332"/>
      <c r="I200" s="332"/>
      <c r="J200" s="529"/>
    </row>
    <row r="201" spans="8:10" x14ac:dyDescent="0.2">
      <c r="H201" s="332"/>
      <c r="I201" s="332"/>
      <c r="J201" s="529"/>
    </row>
    <row r="202" spans="8:10" x14ac:dyDescent="0.2">
      <c r="H202" s="332"/>
      <c r="I202" s="332"/>
      <c r="J202" s="529"/>
    </row>
    <row r="203" spans="8:10" x14ac:dyDescent="0.2">
      <c r="H203" s="332"/>
      <c r="I203" s="332"/>
      <c r="J203" s="529"/>
    </row>
    <row r="204" spans="8:10" x14ac:dyDescent="0.2">
      <c r="H204" s="332"/>
      <c r="I204" s="332"/>
      <c r="J204" s="529"/>
    </row>
    <row r="205" spans="8:10" x14ac:dyDescent="0.2">
      <c r="H205" s="332"/>
      <c r="I205" s="332"/>
      <c r="J205" s="529"/>
    </row>
    <row r="206" spans="8:10" x14ac:dyDescent="0.2">
      <c r="H206" s="332"/>
      <c r="I206" s="332"/>
      <c r="J206" s="529"/>
    </row>
    <row r="207" spans="8:10" x14ac:dyDescent="0.2">
      <c r="H207" s="332"/>
      <c r="I207" s="332"/>
      <c r="J207" s="529"/>
    </row>
    <row r="208" spans="8:10" x14ac:dyDescent="0.2">
      <c r="H208" s="332"/>
      <c r="I208" s="332"/>
      <c r="J208" s="529"/>
    </row>
    <row r="209" spans="8:10" x14ac:dyDescent="0.2">
      <c r="H209" s="332"/>
      <c r="I209" s="332"/>
      <c r="J209" s="529"/>
    </row>
    <row r="210" spans="8:10" x14ac:dyDescent="0.2">
      <c r="H210" s="332"/>
      <c r="I210" s="332"/>
      <c r="J210" s="529"/>
    </row>
    <row r="211" spans="8:10" x14ac:dyDescent="0.2">
      <c r="H211" s="332"/>
      <c r="I211" s="332"/>
      <c r="J211" s="529"/>
    </row>
    <row r="212" spans="8:10" x14ac:dyDescent="0.2">
      <c r="H212" s="332"/>
      <c r="I212" s="332"/>
      <c r="J212" s="529"/>
    </row>
    <row r="213" spans="8:10" x14ac:dyDescent="0.2">
      <c r="H213" s="332"/>
      <c r="I213" s="332"/>
      <c r="J213" s="529"/>
    </row>
    <row r="214" spans="8:10" x14ac:dyDescent="0.2">
      <c r="H214" s="332"/>
      <c r="I214" s="332"/>
      <c r="J214" s="529"/>
    </row>
    <row r="215" spans="8:10" x14ac:dyDescent="0.2">
      <c r="H215" s="332"/>
      <c r="I215" s="332"/>
      <c r="J215" s="529"/>
    </row>
    <row r="216" spans="8:10" x14ac:dyDescent="0.2">
      <c r="H216" s="332"/>
      <c r="I216" s="332"/>
      <c r="J216" s="529"/>
    </row>
    <row r="217" spans="8:10" x14ac:dyDescent="0.2">
      <c r="H217" s="332"/>
      <c r="I217" s="332"/>
      <c r="J217" s="529"/>
    </row>
    <row r="218" spans="8:10" x14ac:dyDescent="0.2">
      <c r="H218" s="332"/>
      <c r="I218" s="332"/>
      <c r="J218" s="529"/>
    </row>
    <row r="219" spans="8:10" x14ac:dyDescent="0.2">
      <c r="H219" s="332"/>
      <c r="I219" s="332"/>
      <c r="J219" s="529"/>
    </row>
    <row r="220" spans="8:10" x14ac:dyDescent="0.2">
      <c r="H220" s="332"/>
      <c r="I220" s="332"/>
      <c r="J220" s="529"/>
    </row>
    <row r="221" spans="8:10" x14ac:dyDescent="0.2">
      <c r="H221" s="332"/>
      <c r="I221" s="332"/>
      <c r="J221" s="529"/>
    </row>
    <row r="222" spans="8:10" x14ac:dyDescent="0.2">
      <c r="H222" s="332"/>
      <c r="I222" s="332"/>
      <c r="J222" s="529"/>
    </row>
    <row r="223" spans="8:10" x14ac:dyDescent="0.2">
      <c r="H223" s="332"/>
      <c r="I223" s="332"/>
      <c r="J223" s="529"/>
    </row>
    <row r="224" spans="8:10" x14ac:dyDescent="0.2">
      <c r="H224" s="332"/>
      <c r="I224" s="332"/>
      <c r="J224" s="529"/>
    </row>
    <row r="225" spans="8:10" x14ac:dyDescent="0.2">
      <c r="H225" s="332"/>
      <c r="I225" s="332"/>
      <c r="J225" s="529"/>
    </row>
    <row r="226" spans="8:10" x14ac:dyDescent="0.2">
      <c r="H226" s="332"/>
      <c r="I226" s="332"/>
      <c r="J226" s="529"/>
    </row>
    <row r="227" spans="8:10" x14ac:dyDescent="0.2">
      <c r="H227" s="332"/>
      <c r="I227" s="332"/>
      <c r="J227" s="529"/>
    </row>
    <row r="228" spans="8:10" x14ac:dyDescent="0.2">
      <c r="H228" s="332"/>
      <c r="I228" s="332"/>
      <c r="J228" s="529"/>
    </row>
    <row r="229" spans="8:10" x14ac:dyDescent="0.2">
      <c r="H229" s="332"/>
      <c r="I229" s="332"/>
      <c r="J229" s="529"/>
    </row>
    <row r="230" spans="8:10" x14ac:dyDescent="0.2">
      <c r="H230" s="332"/>
      <c r="I230" s="332"/>
      <c r="J230" s="529"/>
    </row>
    <row r="231" spans="8:10" x14ac:dyDescent="0.2">
      <c r="H231" s="332"/>
      <c r="I231" s="332"/>
      <c r="J231" s="529"/>
    </row>
    <row r="232" spans="8:10" x14ac:dyDescent="0.2">
      <c r="H232" s="332"/>
      <c r="I232" s="332"/>
      <c r="J232" s="529"/>
    </row>
    <row r="233" spans="8:10" x14ac:dyDescent="0.2">
      <c r="H233" s="332"/>
      <c r="I233" s="332"/>
      <c r="J233" s="529"/>
    </row>
    <row r="234" spans="8:10" x14ac:dyDescent="0.2">
      <c r="H234" s="332"/>
      <c r="I234" s="332"/>
      <c r="J234" s="529"/>
    </row>
    <row r="235" spans="8:10" x14ac:dyDescent="0.2">
      <c r="H235" s="332"/>
      <c r="I235" s="332"/>
      <c r="J235" s="529"/>
    </row>
    <row r="236" spans="8:10" x14ac:dyDescent="0.2">
      <c r="H236" s="332"/>
      <c r="I236" s="332"/>
      <c r="J236" s="529"/>
    </row>
    <row r="237" spans="8:10" x14ac:dyDescent="0.2">
      <c r="H237" s="332"/>
      <c r="I237" s="332"/>
      <c r="J237" s="529"/>
    </row>
    <row r="238" spans="8:10" x14ac:dyDescent="0.2">
      <c r="H238" s="332"/>
      <c r="I238" s="332"/>
      <c r="J238" s="529"/>
    </row>
    <row r="239" spans="8:10" x14ac:dyDescent="0.2">
      <c r="H239" s="332"/>
      <c r="I239" s="332"/>
      <c r="J239" s="529"/>
    </row>
    <row r="240" spans="8:10" x14ac:dyDescent="0.2">
      <c r="H240" s="332"/>
      <c r="I240" s="332"/>
      <c r="J240" s="529"/>
    </row>
    <row r="241" spans="8:10" x14ac:dyDescent="0.2">
      <c r="H241" s="332"/>
      <c r="I241" s="332"/>
      <c r="J241" s="529"/>
    </row>
    <row r="242" spans="8:10" x14ac:dyDescent="0.2">
      <c r="H242" s="332"/>
      <c r="I242" s="332"/>
      <c r="J242" s="529"/>
    </row>
  </sheetData>
  <mergeCells count="54">
    <mergeCell ref="A96:D96"/>
    <mergeCell ref="E96:G96"/>
    <mergeCell ref="H96:K96"/>
    <mergeCell ref="L96:O96"/>
    <mergeCell ref="A97:D97"/>
    <mergeCell ref="E97:G97"/>
    <mergeCell ref="H97:K97"/>
    <mergeCell ref="L97:O97"/>
    <mergeCell ref="M13:M14"/>
    <mergeCell ref="A95:D95"/>
    <mergeCell ref="E95:G95"/>
    <mergeCell ref="H95:K95"/>
    <mergeCell ref="L95:O95"/>
    <mergeCell ref="A45:A91"/>
    <mergeCell ref="B45:B91"/>
    <mergeCell ref="C45:C91"/>
    <mergeCell ref="D45:D91"/>
    <mergeCell ref="A94:D94"/>
    <mergeCell ref="E94:G94"/>
    <mergeCell ref="H94:K94"/>
    <mergeCell ref="L94:O94"/>
    <mergeCell ref="A15:J15"/>
    <mergeCell ref="A16:J16"/>
    <mergeCell ref="A20:A43"/>
    <mergeCell ref="B20:B43"/>
    <mergeCell ref="A11:A14"/>
    <mergeCell ref="B11:D11"/>
    <mergeCell ref="B12:B14"/>
    <mergeCell ref="C12:D12"/>
    <mergeCell ref="C13:C14"/>
    <mergeCell ref="N7:O7"/>
    <mergeCell ref="N8:O8"/>
    <mergeCell ref="A10:D10"/>
    <mergeCell ref="E10:E14"/>
    <mergeCell ref="F10:F14"/>
    <mergeCell ref="G10:G14"/>
    <mergeCell ref="H10:H14"/>
    <mergeCell ref="I10:I14"/>
    <mergeCell ref="J10:J14"/>
    <mergeCell ref="K10:O10"/>
    <mergeCell ref="N13:N14"/>
    <mergeCell ref="O13:O14"/>
    <mergeCell ref="K11:K14"/>
    <mergeCell ref="L11:M12"/>
    <mergeCell ref="N11:O12"/>
    <mergeCell ref="L13:L14"/>
    <mergeCell ref="D1:K2"/>
    <mergeCell ref="Z1:AC2"/>
    <mergeCell ref="A4:O4"/>
    <mergeCell ref="A6:D6"/>
    <mergeCell ref="E6:K6"/>
    <mergeCell ref="L6:M6"/>
    <mergeCell ref="N6:O6"/>
    <mergeCell ref="A2:C2"/>
  </mergeCells>
  <printOptions horizontalCentered="1"/>
  <pageMargins left="0.39370078740157483" right="0.39370078740157483" top="0.74803149606299213" bottom="0.74803149606299213" header="0.31496062992125984" footer="0.31496062992125984"/>
  <pageSetup scale="60" orientation="landscape"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21"/>
  <sheetViews>
    <sheetView showGridLines="0" zoomScaleNormal="100" zoomScaleSheetLayoutView="115" workbookViewId="0">
      <selection activeCell="E1" sqref="E1:M2"/>
    </sheetView>
  </sheetViews>
  <sheetFormatPr baseColWidth="10" defaultColWidth="11.42578125" defaultRowHeight="11.25" x14ac:dyDescent="0.2"/>
  <cols>
    <col min="1" max="1" width="8" style="338" customWidth="1"/>
    <col min="2" max="2" width="8.140625" style="338" customWidth="1"/>
    <col min="3" max="3" width="4.140625" style="338" customWidth="1"/>
    <col min="4" max="4" width="5.42578125" style="338" bestFit="1" customWidth="1"/>
    <col min="5" max="5" width="11.42578125" style="338" bestFit="1" customWidth="1"/>
    <col min="6" max="6" width="14.140625" style="338" customWidth="1"/>
    <col min="7" max="7" width="47.85546875" style="137" customWidth="1"/>
    <col min="8" max="8" width="13.140625" style="338" customWidth="1"/>
    <col min="9" max="9" width="11.42578125" style="338" bestFit="1" customWidth="1"/>
    <col min="10" max="10" width="11.7109375" style="338" customWidth="1"/>
    <col min="11" max="11" width="9.85546875" style="550" customWidth="1"/>
    <col min="12" max="12" width="13.140625" style="550" customWidth="1"/>
    <col min="13" max="13" width="16.28515625" style="338" customWidth="1"/>
    <col min="14" max="14" width="16.28515625" style="570" customWidth="1"/>
    <col min="15" max="15" width="11.140625" style="338" customWidth="1"/>
    <col min="16" max="16" width="11.85546875" style="338" customWidth="1"/>
    <col min="17" max="16384" width="11.42578125" style="338"/>
  </cols>
  <sheetData>
    <row r="1" spans="1:22" s="337" customFormat="1" ht="19.5" x14ac:dyDescent="0.2">
      <c r="A1" s="986" t="s">
        <v>71</v>
      </c>
      <c r="B1" s="986"/>
      <c r="C1" s="986"/>
      <c r="D1" s="986"/>
      <c r="E1" s="932" t="s">
        <v>174</v>
      </c>
      <c r="F1" s="932"/>
      <c r="G1" s="932"/>
      <c r="H1" s="932"/>
      <c r="I1" s="932"/>
      <c r="J1" s="932"/>
      <c r="K1" s="932"/>
      <c r="L1" s="932"/>
      <c r="M1" s="932"/>
      <c r="N1" s="564"/>
      <c r="O1" s="342"/>
      <c r="P1" s="12"/>
      <c r="S1" s="934"/>
      <c r="T1" s="934"/>
      <c r="U1" s="934"/>
      <c r="V1" s="934"/>
    </row>
    <row r="2" spans="1:22" s="337" customFormat="1" ht="43.5" customHeight="1" thickBot="1" x14ac:dyDescent="0.25">
      <c r="A2" s="987"/>
      <c r="B2" s="987"/>
      <c r="C2" s="987"/>
      <c r="D2" s="987"/>
      <c r="E2" s="933"/>
      <c r="F2" s="933"/>
      <c r="G2" s="933"/>
      <c r="H2" s="933"/>
      <c r="I2" s="933"/>
      <c r="J2" s="933"/>
      <c r="K2" s="933"/>
      <c r="L2" s="933"/>
      <c r="M2" s="933"/>
      <c r="N2" s="565"/>
      <c r="O2" s="343"/>
      <c r="P2" s="13"/>
      <c r="S2" s="934"/>
      <c r="T2" s="934"/>
      <c r="U2" s="934"/>
      <c r="V2" s="934"/>
    </row>
    <row r="3" spans="1:22" s="337" customFormat="1" ht="13.5" customHeight="1" thickTop="1" x14ac:dyDescent="0.2">
      <c r="A3" s="341"/>
      <c r="B3" s="341"/>
      <c r="C3" s="341"/>
      <c r="D3" s="341"/>
      <c r="E3" s="18"/>
      <c r="F3" s="18"/>
      <c r="G3" s="571"/>
      <c r="H3" s="18"/>
      <c r="I3" s="18"/>
      <c r="J3" s="18"/>
      <c r="K3" s="561"/>
      <c r="L3" s="561"/>
      <c r="M3" s="18"/>
      <c r="N3" s="564"/>
      <c r="O3" s="342"/>
      <c r="P3" s="12"/>
      <c r="S3" s="344"/>
      <c r="T3" s="344"/>
      <c r="U3" s="344"/>
      <c r="V3" s="344"/>
    </row>
    <row r="4" spans="1:22" ht="20.25" x14ac:dyDescent="0.2">
      <c r="A4" s="935" t="s">
        <v>141</v>
      </c>
      <c r="B4" s="935"/>
      <c r="C4" s="935"/>
      <c r="D4" s="935"/>
      <c r="E4" s="935"/>
      <c r="F4" s="935"/>
      <c r="G4" s="935"/>
      <c r="H4" s="935"/>
      <c r="I4" s="935"/>
      <c r="J4" s="935"/>
      <c r="K4" s="935"/>
      <c r="L4" s="935"/>
      <c r="M4" s="935"/>
      <c r="N4" s="935"/>
      <c r="O4" s="935"/>
      <c r="P4" s="935"/>
      <c r="Q4" s="333"/>
      <c r="R4" s="333"/>
      <c r="S4" s="333"/>
      <c r="T4" s="333"/>
      <c r="U4" s="333"/>
      <c r="V4" s="333"/>
    </row>
    <row r="5" spans="1:22" ht="11.25" customHeight="1" x14ac:dyDescent="0.2">
      <c r="A5" s="340"/>
      <c r="B5" s="340"/>
      <c r="C5" s="340"/>
      <c r="D5" s="340"/>
      <c r="E5" s="340"/>
      <c r="F5" s="340"/>
      <c r="G5" s="426"/>
      <c r="H5" s="340"/>
      <c r="I5" s="340"/>
      <c r="J5" s="340"/>
      <c r="K5" s="428"/>
      <c r="L5" s="428"/>
      <c r="M5" s="340"/>
      <c r="N5" s="566"/>
      <c r="O5" s="340"/>
      <c r="P5" s="340"/>
      <c r="Q5" s="333"/>
      <c r="R5" s="333"/>
      <c r="S5" s="333"/>
      <c r="T5" s="333"/>
      <c r="U5" s="333"/>
      <c r="V5" s="333"/>
    </row>
    <row r="6" spans="1:22" ht="31.5" customHeight="1" x14ac:dyDescent="0.2">
      <c r="A6" s="938" t="s">
        <v>191</v>
      </c>
      <c r="B6" s="936"/>
      <c r="C6" s="936"/>
      <c r="D6" s="936"/>
      <c r="E6" s="936" t="s">
        <v>2433</v>
      </c>
      <c r="F6" s="936"/>
      <c r="G6" s="936"/>
      <c r="H6" s="936"/>
      <c r="I6" s="936"/>
      <c r="J6" s="936"/>
      <c r="K6" s="937"/>
      <c r="L6" s="977" t="s">
        <v>155</v>
      </c>
      <c r="M6" s="977"/>
      <c r="N6" s="977"/>
      <c r="O6" s="754">
        <v>312</v>
      </c>
      <c r="P6" s="754"/>
    </row>
    <row r="7" spans="1:22" ht="19.5" customHeight="1" x14ac:dyDescent="0.2">
      <c r="A7" s="26"/>
      <c r="B7" s="26"/>
      <c r="C7" s="26"/>
      <c r="D7" s="26"/>
      <c r="E7" s="26"/>
      <c r="F7" s="26"/>
      <c r="G7" s="572"/>
      <c r="H7" s="26"/>
      <c r="I7" s="26"/>
      <c r="J7" s="27"/>
      <c r="K7" s="427"/>
      <c r="L7" s="977" t="s">
        <v>110</v>
      </c>
      <c r="M7" s="977"/>
      <c r="N7" s="977"/>
      <c r="O7" s="976">
        <v>2018</v>
      </c>
      <c r="P7" s="976"/>
      <c r="Q7" s="27"/>
      <c r="R7" s="27"/>
    </row>
    <row r="8" spans="1:22" ht="19.5" customHeight="1" x14ac:dyDescent="0.2">
      <c r="A8" s="27"/>
      <c r="B8" s="27"/>
      <c r="C8" s="27"/>
      <c r="D8" s="27"/>
      <c r="E8" s="27"/>
      <c r="F8" s="27"/>
      <c r="G8" s="573"/>
      <c r="H8" s="27"/>
      <c r="I8" s="27"/>
      <c r="J8" s="27"/>
      <c r="K8" s="427"/>
      <c r="L8" s="977" t="s">
        <v>23</v>
      </c>
      <c r="M8" s="977"/>
      <c r="N8" s="977"/>
      <c r="O8" s="988">
        <v>42982</v>
      </c>
      <c r="P8" s="976"/>
      <c r="Q8" s="27"/>
      <c r="R8" s="27"/>
    </row>
    <row r="9" spans="1:22" ht="12" thickBot="1" x14ac:dyDescent="0.25">
      <c r="A9" s="27"/>
      <c r="B9" s="27"/>
      <c r="C9" s="27"/>
      <c r="D9" s="27"/>
      <c r="E9" s="27"/>
      <c r="F9" s="27"/>
      <c r="G9" s="573"/>
      <c r="H9" s="27"/>
      <c r="I9" s="27"/>
      <c r="J9" s="27"/>
      <c r="K9" s="427"/>
      <c r="L9" s="427"/>
      <c r="M9" s="27"/>
      <c r="N9" s="567"/>
      <c r="O9" s="27"/>
      <c r="P9" s="27"/>
      <c r="Q9" s="27"/>
      <c r="R9" s="27"/>
    </row>
    <row r="10" spans="1:22" s="407" customFormat="1" ht="15.75" thickBot="1" x14ac:dyDescent="0.25">
      <c r="A10" s="860" t="s">
        <v>199</v>
      </c>
      <c r="B10" s="861"/>
      <c r="C10" s="861"/>
      <c r="D10" s="861"/>
      <c r="E10" s="861" t="s">
        <v>135</v>
      </c>
      <c r="F10" s="861" t="s">
        <v>146</v>
      </c>
      <c r="G10" s="859" t="s">
        <v>153</v>
      </c>
      <c r="H10" s="859" t="s">
        <v>137</v>
      </c>
      <c r="I10" s="859"/>
      <c r="J10" s="859" t="s">
        <v>17</v>
      </c>
      <c r="K10" s="859" t="s">
        <v>18</v>
      </c>
      <c r="L10" s="859" t="s">
        <v>42</v>
      </c>
      <c r="M10" s="983" t="s">
        <v>136</v>
      </c>
      <c r="N10" s="984"/>
      <c r="O10" s="984"/>
      <c r="P10" s="985"/>
    </row>
    <row r="11" spans="1:22" s="407" customFormat="1" ht="15.75" thickBot="1" x14ac:dyDescent="0.25">
      <c r="A11" s="974" t="s">
        <v>220</v>
      </c>
      <c r="B11" s="826"/>
      <c r="C11" s="826"/>
      <c r="D11" s="827"/>
      <c r="E11" s="942"/>
      <c r="F11" s="942"/>
      <c r="G11" s="791"/>
      <c r="H11" s="791" t="s">
        <v>200</v>
      </c>
      <c r="I11" s="791" t="s">
        <v>10</v>
      </c>
      <c r="J11" s="791"/>
      <c r="K11" s="791"/>
      <c r="L11" s="791"/>
      <c r="M11" s="792" t="s">
        <v>154</v>
      </c>
      <c r="N11" s="989" t="s">
        <v>138</v>
      </c>
      <c r="O11" s="944" t="s">
        <v>201</v>
      </c>
      <c r="P11" s="980"/>
    </row>
    <row r="12" spans="1:22" s="407" customFormat="1" ht="15.75" thickBot="1" x14ac:dyDescent="0.25">
      <c r="A12" s="975"/>
      <c r="B12" s="978" t="s">
        <v>222</v>
      </c>
      <c r="C12" s="923"/>
      <c r="D12" s="924"/>
      <c r="E12" s="819"/>
      <c r="F12" s="819"/>
      <c r="G12" s="792"/>
      <c r="H12" s="792"/>
      <c r="I12" s="792"/>
      <c r="J12" s="792"/>
      <c r="K12" s="792"/>
      <c r="L12" s="792"/>
      <c r="M12" s="821"/>
      <c r="N12" s="990"/>
      <c r="O12" s="910"/>
      <c r="P12" s="981"/>
    </row>
    <row r="13" spans="1:22" s="407" customFormat="1" ht="15.75" thickBot="1" x14ac:dyDescent="0.25">
      <c r="A13" s="975"/>
      <c r="B13" s="979"/>
      <c r="C13" s="920" t="s">
        <v>221</v>
      </c>
      <c r="D13" s="408"/>
      <c r="E13" s="819"/>
      <c r="F13" s="819"/>
      <c r="G13" s="792"/>
      <c r="H13" s="792"/>
      <c r="I13" s="792"/>
      <c r="J13" s="792"/>
      <c r="K13" s="792"/>
      <c r="L13" s="792"/>
      <c r="M13" s="821"/>
      <c r="N13" s="990"/>
      <c r="O13" s="792" t="s">
        <v>202</v>
      </c>
      <c r="P13" s="812" t="s">
        <v>203</v>
      </c>
    </row>
    <row r="14" spans="1:22" s="407" customFormat="1" ht="30" x14ac:dyDescent="0.2">
      <c r="A14" s="975"/>
      <c r="B14" s="979"/>
      <c r="C14" s="921"/>
      <c r="D14" s="355" t="s">
        <v>228</v>
      </c>
      <c r="E14" s="819"/>
      <c r="F14" s="819"/>
      <c r="G14" s="792"/>
      <c r="H14" s="792"/>
      <c r="I14" s="792"/>
      <c r="J14" s="792"/>
      <c r="K14" s="792"/>
      <c r="L14" s="792"/>
      <c r="M14" s="821"/>
      <c r="N14" s="990"/>
      <c r="O14" s="821"/>
      <c r="P14" s="982"/>
      <c r="R14" s="409"/>
      <c r="S14" s="409"/>
    </row>
    <row r="15" spans="1:22" ht="15" x14ac:dyDescent="0.2">
      <c r="A15" s="995" t="s">
        <v>2411</v>
      </c>
      <c r="B15" s="996" t="s">
        <v>2412</v>
      </c>
      <c r="C15" s="553"/>
      <c r="D15" s="368"/>
      <c r="E15" s="368"/>
      <c r="F15" s="369"/>
      <c r="G15" s="574" t="s">
        <v>53</v>
      </c>
      <c r="H15" s="370"/>
      <c r="I15" s="370"/>
      <c r="J15" s="371"/>
      <c r="K15" s="371"/>
      <c r="L15" s="371"/>
      <c r="M15" s="371"/>
      <c r="N15" s="352"/>
      <c r="O15" s="368"/>
      <c r="P15" s="372"/>
      <c r="R15" s="345"/>
      <c r="S15" s="346"/>
    </row>
    <row r="16" spans="1:22" ht="14.25" x14ac:dyDescent="0.2">
      <c r="A16" s="995"/>
      <c r="B16" s="996"/>
      <c r="C16" s="553"/>
      <c r="D16" s="368"/>
      <c r="E16" s="368" t="s">
        <v>2001</v>
      </c>
      <c r="F16" s="369" t="s">
        <v>2011</v>
      </c>
      <c r="G16" s="575" t="s">
        <v>2084</v>
      </c>
      <c r="H16" s="370">
        <v>43101</v>
      </c>
      <c r="I16" s="370">
        <v>43435</v>
      </c>
      <c r="J16" s="371" t="s">
        <v>11</v>
      </c>
      <c r="K16" s="371">
        <v>12</v>
      </c>
      <c r="L16" s="374">
        <v>23000</v>
      </c>
      <c r="M16" s="371">
        <v>22500</v>
      </c>
      <c r="N16" s="375">
        <v>276000</v>
      </c>
      <c r="O16" s="368">
        <v>41</v>
      </c>
      <c r="P16" s="372">
        <v>111</v>
      </c>
      <c r="R16" s="345"/>
      <c r="S16" s="346"/>
    </row>
    <row r="17" spans="1:19" ht="14.25" x14ac:dyDescent="0.2">
      <c r="A17" s="995"/>
      <c r="B17" s="996"/>
      <c r="C17" s="553"/>
      <c r="D17" s="368"/>
      <c r="E17" s="368" t="s">
        <v>2001</v>
      </c>
      <c r="F17" s="369" t="s">
        <v>2011</v>
      </c>
      <c r="G17" s="575" t="s">
        <v>2085</v>
      </c>
      <c r="H17" s="370">
        <v>43101</v>
      </c>
      <c r="I17" s="370">
        <v>43435</v>
      </c>
      <c r="J17" s="371" t="s">
        <v>11</v>
      </c>
      <c r="K17" s="371">
        <v>12</v>
      </c>
      <c r="L17" s="374">
        <v>15298.665999999999</v>
      </c>
      <c r="M17" s="371">
        <v>22500</v>
      </c>
      <c r="N17" s="375">
        <v>183584</v>
      </c>
      <c r="O17" s="368">
        <v>41</v>
      </c>
      <c r="P17" s="372">
        <v>111</v>
      </c>
      <c r="R17" s="345"/>
      <c r="S17" s="346"/>
    </row>
    <row r="18" spans="1:19" ht="14.25" x14ac:dyDescent="0.2">
      <c r="A18" s="995"/>
      <c r="B18" s="996"/>
      <c r="C18" s="348"/>
      <c r="D18" s="368"/>
      <c r="E18" s="368" t="s">
        <v>2001</v>
      </c>
      <c r="F18" s="369" t="s">
        <v>2011</v>
      </c>
      <c r="G18" s="575" t="s">
        <v>2086</v>
      </c>
      <c r="H18" s="370">
        <v>43101</v>
      </c>
      <c r="I18" s="370">
        <v>43435</v>
      </c>
      <c r="J18" s="371" t="s">
        <v>11</v>
      </c>
      <c r="K18" s="371">
        <v>12</v>
      </c>
      <c r="L18" s="374">
        <v>2300</v>
      </c>
      <c r="M18" s="371">
        <v>22500</v>
      </c>
      <c r="N18" s="375">
        <v>27600</v>
      </c>
      <c r="O18" s="368">
        <v>41</v>
      </c>
      <c r="P18" s="372">
        <v>111</v>
      </c>
      <c r="R18" s="345"/>
      <c r="S18" s="346"/>
    </row>
    <row r="19" spans="1:19" ht="14.25" x14ac:dyDescent="0.2">
      <c r="A19" s="995"/>
      <c r="B19" s="996"/>
      <c r="C19" s="348"/>
      <c r="D19" s="368"/>
      <c r="E19" s="368" t="s">
        <v>2001</v>
      </c>
      <c r="F19" s="369" t="s">
        <v>2011</v>
      </c>
      <c r="G19" s="575" t="s">
        <v>2087</v>
      </c>
      <c r="H19" s="370">
        <v>43101</v>
      </c>
      <c r="I19" s="370">
        <v>43160</v>
      </c>
      <c r="J19" s="371" t="s">
        <v>11</v>
      </c>
      <c r="K19" s="371">
        <v>3</v>
      </c>
      <c r="L19" s="374">
        <v>2300</v>
      </c>
      <c r="M19" s="371">
        <v>22500</v>
      </c>
      <c r="N19" s="375">
        <v>12816</v>
      </c>
      <c r="O19" s="368">
        <v>41</v>
      </c>
      <c r="P19" s="372">
        <v>111</v>
      </c>
      <c r="R19" s="345"/>
      <c r="S19" s="346"/>
    </row>
    <row r="20" spans="1:19" ht="15" x14ac:dyDescent="0.2">
      <c r="A20" s="995"/>
      <c r="B20" s="996"/>
      <c r="C20" s="348"/>
      <c r="D20" s="376"/>
      <c r="E20" s="377"/>
      <c r="F20" s="377"/>
      <c r="G20" s="574" t="s">
        <v>52</v>
      </c>
      <c r="H20" s="378"/>
      <c r="I20" s="378"/>
      <c r="J20" s="371"/>
      <c r="K20" s="371"/>
      <c r="L20" s="371"/>
      <c r="M20" s="371"/>
      <c r="N20" s="352"/>
      <c r="O20" s="379"/>
      <c r="P20" s="371"/>
      <c r="R20" s="345"/>
      <c r="S20" s="346"/>
    </row>
    <row r="21" spans="1:19" ht="28.5" x14ac:dyDescent="0.2">
      <c r="A21" s="995"/>
      <c r="B21" s="996"/>
      <c r="C21" s="348"/>
      <c r="D21" s="376"/>
      <c r="E21" s="377" t="s">
        <v>2088</v>
      </c>
      <c r="F21" s="377" t="s">
        <v>2011</v>
      </c>
      <c r="G21" s="576" t="s">
        <v>2089</v>
      </c>
      <c r="H21" s="370">
        <v>43101</v>
      </c>
      <c r="I21" s="370">
        <v>43435</v>
      </c>
      <c r="J21" s="371" t="s">
        <v>11</v>
      </c>
      <c r="K21" s="371">
        <v>12</v>
      </c>
      <c r="L21" s="353">
        <v>5500</v>
      </c>
      <c r="M21" s="371">
        <v>23100</v>
      </c>
      <c r="N21" s="352">
        <f>K21*L21</f>
        <v>66000</v>
      </c>
      <c r="O21" s="368">
        <v>41</v>
      </c>
      <c r="P21" s="372">
        <v>111</v>
      </c>
      <c r="R21" s="345"/>
      <c r="S21" s="346"/>
    </row>
    <row r="22" spans="1:19" ht="15" x14ac:dyDescent="0.2">
      <c r="A22" s="995"/>
      <c r="B22" s="996"/>
      <c r="C22" s="348"/>
      <c r="D22" s="376"/>
      <c r="E22" s="377" t="s">
        <v>2088</v>
      </c>
      <c r="F22" s="377" t="s">
        <v>2011</v>
      </c>
      <c r="G22" s="576" t="s">
        <v>2090</v>
      </c>
      <c r="H22" s="370">
        <v>43101</v>
      </c>
      <c r="I22" s="370">
        <v>43435</v>
      </c>
      <c r="J22" s="371" t="s">
        <v>11</v>
      </c>
      <c r="K22" s="371">
        <v>12</v>
      </c>
      <c r="L22" s="353">
        <v>5000</v>
      </c>
      <c r="M22" s="371">
        <v>23100</v>
      </c>
      <c r="N22" s="352">
        <f>K22*L22</f>
        <v>60000</v>
      </c>
      <c r="O22" s="368">
        <v>41</v>
      </c>
      <c r="P22" s="372">
        <v>111</v>
      </c>
      <c r="R22" s="345"/>
      <c r="S22" s="346"/>
    </row>
    <row r="23" spans="1:19" ht="15" x14ac:dyDescent="0.2">
      <c r="A23" s="995"/>
      <c r="B23" s="996"/>
      <c r="C23" s="348"/>
      <c r="D23" s="376"/>
      <c r="E23" s="377" t="s">
        <v>2088</v>
      </c>
      <c r="F23" s="377" t="s">
        <v>2011</v>
      </c>
      <c r="G23" s="576" t="s">
        <v>2091</v>
      </c>
      <c r="H23" s="370">
        <v>43101</v>
      </c>
      <c r="I23" s="370">
        <v>43435</v>
      </c>
      <c r="J23" s="371" t="s">
        <v>11</v>
      </c>
      <c r="K23" s="371">
        <v>12</v>
      </c>
      <c r="L23" s="353">
        <v>3800</v>
      </c>
      <c r="M23" s="371">
        <v>23100</v>
      </c>
      <c r="N23" s="352">
        <f t="shared" ref="N23:N31" si="0">K23*L23</f>
        <v>45600</v>
      </c>
      <c r="O23" s="368">
        <v>41</v>
      </c>
      <c r="P23" s="372">
        <v>111</v>
      </c>
      <c r="R23" s="345"/>
      <c r="S23" s="346"/>
    </row>
    <row r="24" spans="1:19" ht="15" x14ac:dyDescent="0.2">
      <c r="A24" s="995"/>
      <c r="B24" s="996"/>
      <c r="C24" s="348"/>
      <c r="D24" s="376"/>
      <c r="E24" s="377" t="s">
        <v>2088</v>
      </c>
      <c r="F24" s="377" t="s">
        <v>2011</v>
      </c>
      <c r="G24" s="576" t="s">
        <v>2092</v>
      </c>
      <c r="H24" s="370">
        <v>43101</v>
      </c>
      <c r="I24" s="370">
        <v>43435</v>
      </c>
      <c r="J24" s="371" t="s">
        <v>11</v>
      </c>
      <c r="K24" s="371">
        <v>12</v>
      </c>
      <c r="L24" s="353">
        <v>3100.03</v>
      </c>
      <c r="M24" s="371">
        <v>23100</v>
      </c>
      <c r="N24" s="352">
        <f t="shared" si="0"/>
        <v>37200.36</v>
      </c>
      <c r="O24" s="368">
        <v>41</v>
      </c>
      <c r="P24" s="372">
        <v>111</v>
      </c>
      <c r="R24" s="345"/>
      <c r="S24" s="346"/>
    </row>
    <row r="25" spans="1:19" ht="15" x14ac:dyDescent="0.2">
      <c r="A25" s="995"/>
      <c r="B25" s="996"/>
      <c r="C25" s="348"/>
      <c r="D25" s="376"/>
      <c r="E25" s="377" t="s">
        <v>2088</v>
      </c>
      <c r="F25" s="377" t="s">
        <v>2011</v>
      </c>
      <c r="G25" s="576" t="s">
        <v>2093</v>
      </c>
      <c r="H25" s="370">
        <v>43101</v>
      </c>
      <c r="I25" s="370">
        <v>43435</v>
      </c>
      <c r="J25" s="371" t="s">
        <v>11</v>
      </c>
      <c r="K25" s="371">
        <v>12</v>
      </c>
      <c r="L25" s="353">
        <v>2750</v>
      </c>
      <c r="M25" s="371">
        <v>23100</v>
      </c>
      <c r="N25" s="352">
        <f t="shared" si="0"/>
        <v>33000</v>
      </c>
      <c r="O25" s="368">
        <v>41</v>
      </c>
      <c r="P25" s="372">
        <v>111</v>
      </c>
      <c r="R25" s="345"/>
      <c r="S25" s="346"/>
    </row>
    <row r="26" spans="1:19" ht="15" x14ac:dyDescent="0.2">
      <c r="A26" s="995"/>
      <c r="B26" s="996"/>
      <c r="C26" s="348"/>
      <c r="D26" s="376"/>
      <c r="E26" s="377" t="s">
        <v>2088</v>
      </c>
      <c r="F26" s="377" t="s">
        <v>2011</v>
      </c>
      <c r="G26" s="576" t="s">
        <v>2094</v>
      </c>
      <c r="H26" s="370">
        <v>43101</v>
      </c>
      <c r="I26" s="370">
        <v>43435</v>
      </c>
      <c r="J26" s="371" t="s">
        <v>11</v>
      </c>
      <c r="K26" s="371">
        <v>12</v>
      </c>
      <c r="L26" s="353">
        <v>4350</v>
      </c>
      <c r="M26" s="371">
        <v>23100</v>
      </c>
      <c r="N26" s="352">
        <f>K26*L26</f>
        <v>52200</v>
      </c>
      <c r="O26" s="368">
        <v>41</v>
      </c>
      <c r="P26" s="372">
        <v>111</v>
      </c>
      <c r="R26" s="345"/>
      <c r="S26" s="346"/>
    </row>
    <row r="27" spans="1:19" ht="15" x14ac:dyDescent="0.2">
      <c r="A27" s="995"/>
      <c r="B27" s="996"/>
      <c r="C27" s="348"/>
      <c r="D27" s="376"/>
      <c r="E27" s="377" t="s">
        <v>2088</v>
      </c>
      <c r="F27" s="377" t="s">
        <v>2011</v>
      </c>
      <c r="G27" s="576" t="s">
        <v>2095</v>
      </c>
      <c r="H27" s="370">
        <v>43101</v>
      </c>
      <c r="I27" s="370">
        <v>43435</v>
      </c>
      <c r="J27" s="371" t="s">
        <v>11</v>
      </c>
      <c r="K27" s="371">
        <v>12</v>
      </c>
      <c r="L27" s="353">
        <v>3700</v>
      </c>
      <c r="M27" s="371">
        <v>23100</v>
      </c>
      <c r="N27" s="352">
        <f t="shared" si="0"/>
        <v>44400</v>
      </c>
      <c r="O27" s="368">
        <v>41</v>
      </c>
      <c r="P27" s="372">
        <v>111</v>
      </c>
      <c r="R27" s="345"/>
      <c r="S27" s="346"/>
    </row>
    <row r="28" spans="1:19" ht="28.5" x14ac:dyDescent="0.2">
      <c r="A28" s="995"/>
      <c r="B28" s="996"/>
      <c r="C28" s="348"/>
      <c r="D28" s="376"/>
      <c r="E28" s="377" t="s">
        <v>2088</v>
      </c>
      <c r="F28" s="377" t="s">
        <v>2011</v>
      </c>
      <c r="G28" s="576" t="s">
        <v>2096</v>
      </c>
      <c r="H28" s="370">
        <v>43101</v>
      </c>
      <c r="I28" s="370">
        <v>43435</v>
      </c>
      <c r="J28" s="371" t="s">
        <v>11</v>
      </c>
      <c r="K28" s="371">
        <v>12</v>
      </c>
      <c r="L28" s="353">
        <v>3500.02</v>
      </c>
      <c r="M28" s="371">
        <v>23100</v>
      </c>
      <c r="N28" s="352">
        <f t="shared" si="0"/>
        <v>42000.24</v>
      </c>
      <c r="O28" s="368">
        <v>41</v>
      </c>
      <c r="P28" s="372">
        <v>111</v>
      </c>
      <c r="R28" s="345"/>
      <c r="S28" s="346"/>
    </row>
    <row r="29" spans="1:19" ht="15" x14ac:dyDescent="0.2">
      <c r="A29" s="995"/>
      <c r="B29" s="996"/>
      <c r="C29" s="348"/>
      <c r="D29" s="376"/>
      <c r="E29" s="377" t="s">
        <v>2088</v>
      </c>
      <c r="F29" s="377" t="s">
        <v>2011</v>
      </c>
      <c r="G29" s="576" t="s">
        <v>2097</v>
      </c>
      <c r="H29" s="370">
        <v>43101</v>
      </c>
      <c r="I29" s="370">
        <v>43435</v>
      </c>
      <c r="J29" s="371" t="s">
        <v>11</v>
      </c>
      <c r="K29" s="371">
        <v>12</v>
      </c>
      <c r="L29" s="353">
        <v>7200</v>
      </c>
      <c r="M29" s="371">
        <v>23100</v>
      </c>
      <c r="N29" s="352">
        <f t="shared" si="0"/>
        <v>86400</v>
      </c>
      <c r="O29" s="368">
        <v>41</v>
      </c>
      <c r="P29" s="372">
        <v>111</v>
      </c>
      <c r="R29" s="345"/>
      <c r="S29" s="346"/>
    </row>
    <row r="30" spans="1:19" ht="15" x14ac:dyDescent="0.2">
      <c r="A30" s="995"/>
      <c r="B30" s="996"/>
      <c r="C30" s="348"/>
      <c r="D30" s="376"/>
      <c r="E30" s="377" t="s">
        <v>2088</v>
      </c>
      <c r="F30" s="377" t="s">
        <v>2011</v>
      </c>
      <c r="G30" s="576" t="s">
        <v>2098</v>
      </c>
      <c r="H30" s="370">
        <v>43101</v>
      </c>
      <c r="I30" s="370">
        <v>43435</v>
      </c>
      <c r="J30" s="371" t="s">
        <v>11</v>
      </c>
      <c r="K30" s="371">
        <v>12</v>
      </c>
      <c r="L30" s="353">
        <v>1550.03</v>
      </c>
      <c r="M30" s="371">
        <v>23100</v>
      </c>
      <c r="N30" s="352">
        <f t="shared" si="0"/>
        <v>18600.36</v>
      </c>
      <c r="O30" s="368">
        <v>41</v>
      </c>
      <c r="P30" s="372">
        <v>111</v>
      </c>
      <c r="R30" s="345"/>
      <c r="S30" s="346"/>
    </row>
    <row r="31" spans="1:19" ht="28.5" x14ac:dyDescent="0.2">
      <c r="A31" s="995"/>
      <c r="B31" s="996"/>
      <c r="C31" s="348"/>
      <c r="D31" s="376"/>
      <c r="E31" s="377" t="s">
        <v>2088</v>
      </c>
      <c r="F31" s="377" t="s">
        <v>2011</v>
      </c>
      <c r="G31" s="576" t="s">
        <v>2099</v>
      </c>
      <c r="H31" s="370">
        <v>43101</v>
      </c>
      <c r="I31" s="370">
        <v>43435</v>
      </c>
      <c r="J31" s="371" t="s">
        <v>11</v>
      </c>
      <c r="K31" s="371">
        <v>12</v>
      </c>
      <c r="L31" s="353">
        <v>5329.03</v>
      </c>
      <c r="M31" s="371">
        <v>23100</v>
      </c>
      <c r="N31" s="352">
        <f t="shared" si="0"/>
        <v>63948.36</v>
      </c>
      <c r="O31" s="368">
        <v>41</v>
      </c>
      <c r="P31" s="372">
        <v>111</v>
      </c>
      <c r="R31" s="345"/>
      <c r="S31" s="346"/>
    </row>
    <row r="32" spans="1:19" ht="28.5" x14ac:dyDescent="0.2">
      <c r="A32" s="995"/>
      <c r="B32" s="996"/>
      <c r="C32" s="348"/>
      <c r="D32" s="376"/>
      <c r="E32" s="377" t="s">
        <v>2088</v>
      </c>
      <c r="F32" s="377" t="s">
        <v>2011</v>
      </c>
      <c r="G32" s="576" t="s">
        <v>2100</v>
      </c>
      <c r="H32" s="370">
        <v>43101</v>
      </c>
      <c r="I32" s="370">
        <v>43435</v>
      </c>
      <c r="J32" s="371" t="s">
        <v>11</v>
      </c>
      <c r="K32" s="371">
        <v>12</v>
      </c>
      <c r="L32" s="353">
        <v>3900</v>
      </c>
      <c r="M32" s="371">
        <v>23100</v>
      </c>
      <c r="N32" s="352">
        <f>K32*L32</f>
        <v>46800</v>
      </c>
      <c r="O32" s="368">
        <v>41</v>
      </c>
      <c r="P32" s="372">
        <v>111</v>
      </c>
      <c r="R32" s="345"/>
      <c r="S32" s="346"/>
    </row>
    <row r="33" spans="1:19" ht="15" x14ac:dyDescent="0.2">
      <c r="A33" s="995"/>
      <c r="B33" s="996"/>
      <c r="C33" s="348"/>
      <c r="D33" s="376"/>
      <c r="E33" s="377" t="s">
        <v>2088</v>
      </c>
      <c r="F33" s="377" t="s">
        <v>2011</v>
      </c>
      <c r="G33" s="576" t="s">
        <v>2101</v>
      </c>
      <c r="H33" s="370">
        <v>43101</v>
      </c>
      <c r="I33" s="370">
        <v>43435</v>
      </c>
      <c r="J33" s="371" t="s">
        <v>11</v>
      </c>
      <c r="K33" s="371">
        <v>12</v>
      </c>
      <c r="L33" s="353">
        <v>3301</v>
      </c>
      <c r="M33" s="371">
        <v>23100</v>
      </c>
      <c r="N33" s="352">
        <f>K33*L33</f>
        <v>39612</v>
      </c>
      <c r="O33" s="368">
        <v>41</v>
      </c>
      <c r="P33" s="372">
        <v>111</v>
      </c>
      <c r="R33" s="345"/>
      <c r="S33" s="346"/>
    </row>
    <row r="34" spans="1:19" ht="15" x14ac:dyDescent="0.2">
      <c r="A34" s="995"/>
      <c r="B34" s="996"/>
      <c r="C34" s="348"/>
      <c r="D34" s="376"/>
      <c r="E34" s="377" t="s">
        <v>2088</v>
      </c>
      <c r="F34" s="377" t="s">
        <v>2011</v>
      </c>
      <c r="G34" s="577" t="s">
        <v>2102</v>
      </c>
      <c r="H34" s="370">
        <v>43101</v>
      </c>
      <c r="I34" s="370">
        <v>43435</v>
      </c>
      <c r="J34" s="371" t="s">
        <v>11</v>
      </c>
      <c r="K34" s="371">
        <v>12</v>
      </c>
      <c r="L34" s="353">
        <v>1407.02</v>
      </c>
      <c r="M34" s="371">
        <v>23100</v>
      </c>
      <c r="N34" s="352">
        <f>K34*L34</f>
        <v>16884.239999999998</v>
      </c>
      <c r="O34" s="368">
        <v>41</v>
      </c>
      <c r="P34" s="372">
        <v>111</v>
      </c>
      <c r="R34" s="345"/>
      <c r="S34" s="346"/>
    </row>
    <row r="35" spans="1:19" ht="15" x14ac:dyDescent="0.2">
      <c r="A35" s="995"/>
      <c r="B35" s="996"/>
      <c r="C35" s="348"/>
      <c r="D35" s="376"/>
      <c r="E35" s="377" t="s">
        <v>2088</v>
      </c>
      <c r="F35" s="377" t="s">
        <v>2011</v>
      </c>
      <c r="G35" s="578" t="s">
        <v>2103</v>
      </c>
      <c r="H35" s="370">
        <v>43101</v>
      </c>
      <c r="I35" s="370">
        <v>43435</v>
      </c>
      <c r="J35" s="371" t="s">
        <v>11</v>
      </c>
      <c r="K35" s="371">
        <v>12</v>
      </c>
      <c r="L35" s="353">
        <v>1253</v>
      </c>
      <c r="M35" s="371">
        <v>23100</v>
      </c>
      <c r="N35" s="352">
        <f>K35*L35</f>
        <v>15036</v>
      </c>
      <c r="O35" s="368">
        <v>41</v>
      </c>
      <c r="P35" s="372">
        <v>111</v>
      </c>
      <c r="R35" s="345"/>
      <c r="S35" s="346"/>
    </row>
    <row r="36" spans="1:19" ht="15" x14ac:dyDescent="0.2">
      <c r="A36" s="995"/>
      <c r="B36" s="996"/>
      <c r="C36" s="348"/>
      <c r="D36" s="376"/>
      <c r="E36" s="377" t="s">
        <v>2088</v>
      </c>
      <c r="F36" s="377" t="s">
        <v>2011</v>
      </c>
      <c r="G36" s="578" t="s">
        <v>2104</v>
      </c>
      <c r="H36" s="370">
        <v>43101</v>
      </c>
      <c r="I36" s="370">
        <v>43435</v>
      </c>
      <c r="J36" s="371" t="s">
        <v>11</v>
      </c>
      <c r="K36" s="371">
        <v>12</v>
      </c>
      <c r="L36" s="353">
        <v>900</v>
      </c>
      <c r="M36" s="371">
        <v>23100</v>
      </c>
      <c r="N36" s="352">
        <f>K36*L36</f>
        <v>10800</v>
      </c>
      <c r="O36" s="368">
        <v>41</v>
      </c>
      <c r="P36" s="372">
        <v>111</v>
      </c>
      <c r="R36" s="345"/>
      <c r="S36" s="346"/>
    </row>
    <row r="37" spans="1:19" ht="15" x14ac:dyDescent="0.2">
      <c r="A37" s="995"/>
      <c r="B37" s="996"/>
      <c r="C37" s="348"/>
      <c r="D37" s="380"/>
      <c r="E37" s="369"/>
      <c r="F37" s="369"/>
      <c r="G37" s="574" t="s">
        <v>45</v>
      </c>
      <c r="H37" s="370"/>
      <c r="I37" s="370"/>
      <c r="J37" s="371"/>
      <c r="K37" s="371"/>
      <c r="L37" s="371"/>
      <c r="M37" s="371"/>
      <c r="N37" s="352"/>
      <c r="O37" s="368"/>
      <c r="P37" s="372"/>
      <c r="R37" s="345"/>
      <c r="S37" s="346"/>
    </row>
    <row r="38" spans="1:19" ht="15" x14ac:dyDescent="0.2">
      <c r="A38" s="995"/>
      <c r="B38" s="996"/>
      <c r="C38" s="348"/>
      <c r="D38" s="380"/>
      <c r="E38" s="377" t="s">
        <v>2088</v>
      </c>
      <c r="F38" s="369" t="s">
        <v>2011</v>
      </c>
      <c r="G38" s="575" t="s">
        <v>2105</v>
      </c>
      <c r="H38" s="370">
        <v>43101</v>
      </c>
      <c r="I38" s="370">
        <v>43435</v>
      </c>
      <c r="J38" s="381" t="s">
        <v>2106</v>
      </c>
      <c r="K38" s="353">
        <f>+L38/25</f>
        <v>174.6</v>
      </c>
      <c r="L38" s="374">
        <v>4365</v>
      </c>
      <c r="M38" s="382">
        <v>21100</v>
      </c>
      <c r="N38" s="375">
        <v>52380</v>
      </c>
      <c r="O38" s="368">
        <v>41</v>
      </c>
      <c r="P38" s="372">
        <v>111</v>
      </c>
      <c r="R38" s="345"/>
      <c r="S38" s="346"/>
    </row>
    <row r="39" spans="1:19" ht="15" x14ac:dyDescent="0.2">
      <c r="A39" s="995"/>
      <c r="B39" s="996"/>
      <c r="C39" s="348"/>
      <c r="D39" s="380"/>
      <c r="E39" s="377" t="s">
        <v>2088</v>
      </c>
      <c r="F39" s="369" t="s">
        <v>2107</v>
      </c>
      <c r="G39" s="575" t="s">
        <v>2108</v>
      </c>
      <c r="H39" s="370">
        <v>43101</v>
      </c>
      <c r="I39" s="370">
        <v>43435</v>
      </c>
      <c r="J39" s="381" t="s">
        <v>2106</v>
      </c>
      <c r="K39" s="353">
        <f>+L39/25</f>
        <v>81.680000000000007</v>
      </c>
      <c r="L39" s="374">
        <v>2042</v>
      </c>
      <c r="M39" s="382">
        <v>21100</v>
      </c>
      <c r="N39" s="375">
        <v>24504</v>
      </c>
      <c r="O39" s="368">
        <v>41</v>
      </c>
      <c r="P39" s="372">
        <v>111</v>
      </c>
      <c r="R39" s="345"/>
      <c r="S39" s="346"/>
    </row>
    <row r="40" spans="1:19" ht="15" x14ac:dyDescent="0.2">
      <c r="A40" s="995"/>
      <c r="B40" s="996"/>
      <c r="C40" s="348"/>
      <c r="D40" s="380"/>
      <c r="E40" s="377" t="s">
        <v>2088</v>
      </c>
      <c r="F40" s="369" t="s">
        <v>2011</v>
      </c>
      <c r="G40" s="575" t="s">
        <v>2109</v>
      </c>
      <c r="H40" s="370">
        <v>43101</v>
      </c>
      <c r="I40" s="370">
        <v>43435</v>
      </c>
      <c r="J40" s="381" t="s">
        <v>2106</v>
      </c>
      <c r="K40" s="353">
        <f>+L40/40</f>
        <v>49.5</v>
      </c>
      <c r="L40" s="374">
        <v>1980</v>
      </c>
      <c r="M40" s="382">
        <v>21100</v>
      </c>
      <c r="N40" s="375">
        <v>23760</v>
      </c>
      <c r="O40" s="368">
        <v>41</v>
      </c>
      <c r="P40" s="372">
        <v>111</v>
      </c>
      <c r="R40" s="345"/>
      <c r="S40" s="346"/>
    </row>
    <row r="41" spans="1:19" ht="15" x14ac:dyDescent="0.2">
      <c r="A41" s="995"/>
      <c r="B41" s="996"/>
      <c r="C41" s="348"/>
      <c r="D41" s="380"/>
      <c r="E41" s="377" t="s">
        <v>2088</v>
      </c>
      <c r="F41" s="369" t="s">
        <v>2107</v>
      </c>
      <c r="G41" s="575" t="s">
        <v>2110</v>
      </c>
      <c r="H41" s="370">
        <v>43101</v>
      </c>
      <c r="I41" s="370">
        <v>43435</v>
      </c>
      <c r="J41" s="381" t="s">
        <v>2106</v>
      </c>
      <c r="K41" s="353">
        <f>+L41/60</f>
        <v>25</v>
      </c>
      <c r="L41" s="374">
        <v>1500</v>
      </c>
      <c r="M41" s="382">
        <v>21100</v>
      </c>
      <c r="N41" s="375">
        <v>18000</v>
      </c>
      <c r="O41" s="368">
        <v>41</v>
      </c>
      <c r="P41" s="372">
        <v>111</v>
      </c>
      <c r="R41" s="345"/>
      <c r="S41" s="346"/>
    </row>
    <row r="42" spans="1:19" ht="15" x14ac:dyDescent="0.2">
      <c r="A42" s="995"/>
      <c r="B42" s="996"/>
      <c r="C42" s="348"/>
      <c r="D42" s="380"/>
      <c r="E42" s="377"/>
      <c r="F42" s="369"/>
      <c r="G42" s="579" t="s">
        <v>2111</v>
      </c>
      <c r="H42" s="370"/>
      <c r="I42" s="370"/>
      <c r="J42" s="381"/>
      <c r="K42" s="374"/>
      <c r="L42" s="374"/>
      <c r="M42" s="382"/>
      <c r="N42" s="375"/>
      <c r="O42" s="368">
        <v>41</v>
      </c>
      <c r="P42" s="372">
        <v>111</v>
      </c>
      <c r="R42" s="345"/>
      <c r="S42" s="346"/>
    </row>
    <row r="43" spans="1:19" ht="15" x14ac:dyDescent="0.2">
      <c r="A43" s="995"/>
      <c r="B43" s="996"/>
      <c r="C43" s="348"/>
      <c r="D43" s="380"/>
      <c r="E43" s="377" t="s">
        <v>2088</v>
      </c>
      <c r="F43" s="369" t="s">
        <v>2011</v>
      </c>
      <c r="G43" s="575" t="s">
        <v>2112</v>
      </c>
      <c r="H43" s="370">
        <v>43101</v>
      </c>
      <c r="I43" s="370">
        <v>43435</v>
      </c>
      <c r="J43" s="371" t="s">
        <v>11</v>
      </c>
      <c r="K43" s="353">
        <v>12</v>
      </c>
      <c r="L43" s="374">
        <v>21300</v>
      </c>
      <c r="M43" s="382">
        <v>21200</v>
      </c>
      <c r="N43" s="375">
        <v>255600</v>
      </c>
      <c r="O43" s="368">
        <v>41</v>
      </c>
      <c r="P43" s="372">
        <v>111</v>
      </c>
      <c r="R43" s="345"/>
      <c r="S43" s="346"/>
    </row>
    <row r="44" spans="1:19" ht="28.5" x14ac:dyDescent="0.2">
      <c r="A44" s="995"/>
      <c r="B44" s="996"/>
      <c r="C44" s="348"/>
      <c r="D44" s="380"/>
      <c r="E44" s="377" t="s">
        <v>2088</v>
      </c>
      <c r="F44" s="369" t="s">
        <v>2107</v>
      </c>
      <c r="G44" s="575" t="s">
        <v>2113</v>
      </c>
      <c r="H44" s="370">
        <v>43101</v>
      </c>
      <c r="I44" s="370">
        <v>43435</v>
      </c>
      <c r="J44" s="371" t="s">
        <v>11</v>
      </c>
      <c r="K44" s="353">
        <v>12</v>
      </c>
      <c r="L44" s="374">
        <v>34100</v>
      </c>
      <c r="M44" s="382">
        <v>21200</v>
      </c>
      <c r="N44" s="375">
        <v>409200</v>
      </c>
      <c r="O44" s="368">
        <v>41</v>
      </c>
      <c r="P44" s="372">
        <v>111</v>
      </c>
      <c r="R44" s="345"/>
      <c r="S44" s="346"/>
    </row>
    <row r="45" spans="1:19" ht="28.5" x14ac:dyDescent="0.2">
      <c r="A45" s="995"/>
      <c r="B45" s="996"/>
      <c r="C45" s="348"/>
      <c r="D45" s="380"/>
      <c r="E45" s="377" t="s">
        <v>2088</v>
      </c>
      <c r="F45" s="369" t="s">
        <v>2011</v>
      </c>
      <c r="G45" s="413" t="s">
        <v>2114</v>
      </c>
      <c r="H45" s="370">
        <v>43101</v>
      </c>
      <c r="I45" s="370">
        <v>43435</v>
      </c>
      <c r="J45" s="371" t="s">
        <v>11</v>
      </c>
      <c r="K45" s="353">
        <v>12</v>
      </c>
      <c r="L45" s="374">
        <v>2933.3330000000001</v>
      </c>
      <c r="M45" s="382">
        <v>21200</v>
      </c>
      <c r="N45" s="375">
        <v>35200</v>
      </c>
      <c r="O45" s="368">
        <v>41</v>
      </c>
      <c r="P45" s="372">
        <v>111</v>
      </c>
      <c r="R45" s="345"/>
      <c r="S45" s="346"/>
    </row>
    <row r="46" spans="1:19" ht="15" x14ac:dyDescent="0.2">
      <c r="A46" s="995"/>
      <c r="B46" s="996"/>
      <c r="C46" s="348"/>
      <c r="D46" s="380"/>
      <c r="E46" s="377" t="s">
        <v>2088</v>
      </c>
      <c r="F46" s="369" t="s">
        <v>2107</v>
      </c>
      <c r="G46" s="575" t="s">
        <v>2115</v>
      </c>
      <c r="H46" s="370">
        <v>43101</v>
      </c>
      <c r="I46" s="370">
        <v>43435</v>
      </c>
      <c r="J46" s="371" t="s">
        <v>11</v>
      </c>
      <c r="K46" s="353">
        <v>12</v>
      </c>
      <c r="L46" s="374">
        <v>2754</v>
      </c>
      <c r="M46" s="382">
        <v>21300</v>
      </c>
      <c r="N46" s="375">
        <v>33048</v>
      </c>
      <c r="O46" s="368">
        <v>41</v>
      </c>
      <c r="P46" s="372">
        <v>111</v>
      </c>
      <c r="R46" s="345"/>
      <c r="S46" s="346"/>
    </row>
    <row r="47" spans="1:19" ht="15" x14ac:dyDescent="0.2">
      <c r="A47" s="995"/>
      <c r="B47" s="996"/>
      <c r="C47" s="348"/>
      <c r="D47" s="380"/>
      <c r="E47" s="377" t="s">
        <v>2088</v>
      </c>
      <c r="F47" s="369" t="s">
        <v>2011</v>
      </c>
      <c r="G47" s="575" t="s">
        <v>2116</v>
      </c>
      <c r="H47" s="370">
        <v>43101</v>
      </c>
      <c r="I47" s="370">
        <v>43435</v>
      </c>
      <c r="J47" s="371" t="s">
        <v>11</v>
      </c>
      <c r="K47" s="353">
        <v>12</v>
      </c>
      <c r="L47" s="374">
        <v>1528.66</v>
      </c>
      <c r="M47" s="382">
        <v>21300</v>
      </c>
      <c r="N47" s="375">
        <v>18344</v>
      </c>
      <c r="O47" s="368">
        <v>41</v>
      </c>
      <c r="P47" s="372">
        <v>111</v>
      </c>
      <c r="R47" s="345"/>
      <c r="S47" s="346"/>
    </row>
    <row r="48" spans="1:19" ht="15" x14ac:dyDescent="0.2">
      <c r="A48" s="995"/>
      <c r="B48" s="996"/>
      <c r="C48" s="348"/>
      <c r="D48" s="380"/>
      <c r="E48" s="377" t="s">
        <v>2088</v>
      </c>
      <c r="F48" s="369" t="s">
        <v>2107</v>
      </c>
      <c r="G48" s="575" t="s">
        <v>2117</v>
      </c>
      <c r="H48" s="370">
        <v>43101</v>
      </c>
      <c r="I48" s="370">
        <v>43435</v>
      </c>
      <c r="J48" s="371" t="s">
        <v>11</v>
      </c>
      <c r="K48" s="353">
        <v>12</v>
      </c>
      <c r="L48" s="374">
        <v>1134</v>
      </c>
      <c r="M48" s="382">
        <v>21300</v>
      </c>
      <c r="N48" s="375">
        <v>13608</v>
      </c>
      <c r="O48" s="368">
        <v>41</v>
      </c>
      <c r="P48" s="372">
        <v>111</v>
      </c>
      <c r="R48" s="345"/>
      <c r="S48" s="346"/>
    </row>
    <row r="49" spans="1:19" ht="15" x14ac:dyDescent="0.2">
      <c r="A49" s="995"/>
      <c r="B49" s="996"/>
      <c r="C49" s="348"/>
      <c r="D49" s="380"/>
      <c r="E49" s="377" t="s">
        <v>2088</v>
      </c>
      <c r="F49" s="369" t="s">
        <v>2011</v>
      </c>
      <c r="G49" s="575" t="s">
        <v>2118</v>
      </c>
      <c r="H49" s="370">
        <v>43101</v>
      </c>
      <c r="I49" s="370">
        <v>43435</v>
      </c>
      <c r="J49" s="371" t="s">
        <v>11</v>
      </c>
      <c r="K49" s="353">
        <v>12</v>
      </c>
      <c r="L49" s="374">
        <v>10080</v>
      </c>
      <c r="M49" s="382">
        <v>21400</v>
      </c>
      <c r="N49" s="375">
        <v>120960</v>
      </c>
      <c r="O49" s="368">
        <v>41</v>
      </c>
      <c r="P49" s="372">
        <v>111</v>
      </c>
      <c r="R49" s="345"/>
      <c r="S49" s="346"/>
    </row>
    <row r="50" spans="1:19" ht="15" x14ac:dyDescent="0.2">
      <c r="A50" s="995"/>
      <c r="B50" s="996"/>
      <c r="C50" s="348"/>
      <c r="D50" s="380"/>
      <c r="E50" s="377" t="s">
        <v>2088</v>
      </c>
      <c r="F50" s="369" t="s">
        <v>2107</v>
      </c>
      <c r="G50" s="575" t="s">
        <v>2119</v>
      </c>
      <c r="H50" s="370">
        <v>43101</v>
      </c>
      <c r="I50" s="370">
        <v>43435</v>
      </c>
      <c r="J50" s="371" t="s">
        <v>11</v>
      </c>
      <c r="K50" s="353">
        <v>12</v>
      </c>
      <c r="L50" s="374">
        <v>8316</v>
      </c>
      <c r="M50" s="382">
        <v>21400</v>
      </c>
      <c r="N50" s="375">
        <v>99792</v>
      </c>
      <c r="O50" s="368">
        <v>41</v>
      </c>
      <c r="P50" s="372">
        <v>111</v>
      </c>
      <c r="R50" s="345"/>
      <c r="S50" s="346"/>
    </row>
    <row r="51" spans="1:19" ht="15" x14ac:dyDescent="0.2">
      <c r="A51" s="995"/>
      <c r="B51" s="996"/>
      <c r="C51" s="348"/>
      <c r="D51" s="380"/>
      <c r="E51" s="377" t="s">
        <v>2088</v>
      </c>
      <c r="F51" s="369" t="s">
        <v>2011</v>
      </c>
      <c r="G51" s="575" t="s">
        <v>2120</v>
      </c>
      <c r="H51" s="370">
        <v>43101</v>
      </c>
      <c r="I51" s="370">
        <v>43435</v>
      </c>
      <c r="J51" s="371" t="s">
        <v>11</v>
      </c>
      <c r="K51" s="353">
        <v>12</v>
      </c>
      <c r="L51" s="374">
        <v>6604</v>
      </c>
      <c r="M51" s="382">
        <v>21400</v>
      </c>
      <c r="N51" s="375">
        <v>79248</v>
      </c>
      <c r="O51" s="368">
        <v>41</v>
      </c>
      <c r="P51" s="372">
        <v>111</v>
      </c>
      <c r="R51" s="345"/>
      <c r="S51" s="346"/>
    </row>
    <row r="52" spans="1:19" ht="15" x14ac:dyDescent="0.2">
      <c r="A52" s="995"/>
      <c r="B52" s="996"/>
      <c r="C52" s="348"/>
      <c r="D52" s="380"/>
      <c r="E52" s="377" t="s">
        <v>2088</v>
      </c>
      <c r="F52" s="369" t="s">
        <v>2107</v>
      </c>
      <c r="G52" s="575" t="s">
        <v>2121</v>
      </c>
      <c r="H52" s="370">
        <v>43101</v>
      </c>
      <c r="I52" s="370">
        <v>43435</v>
      </c>
      <c r="J52" s="371" t="s">
        <v>11</v>
      </c>
      <c r="K52" s="353">
        <v>12</v>
      </c>
      <c r="L52" s="374">
        <v>20000</v>
      </c>
      <c r="M52" s="382">
        <v>21600</v>
      </c>
      <c r="N52" s="375">
        <v>240000</v>
      </c>
      <c r="O52" s="368">
        <v>41</v>
      </c>
      <c r="P52" s="372">
        <v>111</v>
      </c>
      <c r="R52" s="345"/>
      <c r="S52" s="346"/>
    </row>
    <row r="53" spans="1:19" ht="15" x14ac:dyDescent="0.2">
      <c r="A53" s="995"/>
      <c r="B53" s="996"/>
      <c r="C53" s="348"/>
      <c r="D53" s="380"/>
      <c r="E53" s="377" t="s">
        <v>2088</v>
      </c>
      <c r="F53" s="369" t="s">
        <v>2011</v>
      </c>
      <c r="G53" s="575" t="s">
        <v>2122</v>
      </c>
      <c r="H53" s="370">
        <v>43101</v>
      </c>
      <c r="I53" s="370">
        <v>43435</v>
      </c>
      <c r="J53" s="371" t="s">
        <v>11</v>
      </c>
      <c r="K53" s="353">
        <v>12</v>
      </c>
      <c r="L53" s="374">
        <v>5000</v>
      </c>
      <c r="M53" s="382">
        <v>21600</v>
      </c>
      <c r="N53" s="375">
        <v>60000</v>
      </c>
      <c r="O53" s="368">
        <v>41</v>
      </c>
      <c r="P53" s="372">
        <v>111</v>
      </c>
      <c r="R53" s="345"/>
      <c r="S53" s="346"/>
    </row>
    <row r="54" spans="1:19" ht="15" x14ac:dyDescent="0.2">
      <c r="A54" s="995"/>
      <c r="B54" s="996"/>
      <c r="C54" s="348"/>
      <c r="D54" s="380"/>
      <c r="E54" s="377"/>
      <c r="F54" s="369"/>
      <c r="G54" s="580" t="s">
        <v>2123</v>
      </c>
      <c r="H54" s="370"/>
      <c r="I54" s="370"/>
      <c r="J54" s="381"/>
      <c r="K54" s="374"/>
      <c r="L54" s="374"/>
      <c r="M54" s="382"/>
      <c r="N54" s="375"/>
      <c r="O54" s="368"/>
      <c r="P54" s="372"/>
      <c r="R54" s="345"/>
      <c r="S54" s="346"/>
    </row>
    <row r="55" spans="1:19" ht="15" x14ac:dyDescent="0.2">
      <c r="A55" s="995"/>
      <c r="B55" s="996"/>
      <c r="C55" s="348"/>
      <c r="D55" s="380"/>
      <c r="E55" s="377" t="s">
        <v>2124</v>
      </c>
      <c r="F55" s="369" t="s">
        <v>2107</v>
      </c>
      <c r="G55" s="575" t="s">
        <v>2125</v>
      </c>
      <c r="H55" s="370">
        <v>43101</v>
      </c>
      <c r="I55" s="370">
        <v>43435</v>
      </c>
      <c r="J55" s="371" t="s">
        <v>11</v>
      </c>
      <c r="K55" s="353">
        <v>12</v>
      </c>
      <c r="L55" s="374">
        <v>5000</v>
      </c>
      <c r="M55" s="382">
        <v>24110</v>
      </c>
      <c r="N55" s="375">
        <v>60000</v>
      </c>
      <c r="O55" s="368">
        <v>41</v>
      </c>
      <c r="P55" s="372">
        <v>111</v>
      </c>
      <c r="R55" s="345"/>
      <c r="S55" s="346"/>
    </row>
    <row r="56" spans="1:19" ht="15" x14ac:dyDescent="0.2">
      <c r="A56" s="995"/>
      <c r="B56" s="996"/>
      <c r="C56" s="348"/>
      <c r="D56" s="380"/>
      <c r="E56" s="377" t="s">
        <v>2124</v>
      </c>
      <c r="F56" s="369" t="s">
        <v>2011</v>
      </c>
      <c r="G56" s="575" t="s">
        <v>2126</v>
      </c>
      <c r="H56" s="370">
        <v>43101</v>
      </c>
      <c r="I56" s="370">
        <v>43435</v>
      </c>
      <c r="J56" s="371" t="s">
        <v>11</v>
      </c>
      <c r="K56" s="353">
        <v>12</v>
      </c>
      <c r="L56" s="374">
        <v>10000</v>
      </c>
      <c r="M56" s="382">
        <v>24110</v>
      </c>
      <c r="N56" s="375">
        <v>120000</v>
      </c>
      <c r="O56" s="368">
        <v>41</v>
      </c>
      <c r="P56" s="372">
        <v>111</v>
      </c>
      <c r="R56" s="345"/>
      <c r="S56" s="346"/>
    </row>
    <row r="57" spans="1:19" ht="30" x14ac:dyDescent="0.2">
      <c r="A57" s="995"/>
      <c r="B57" s="996"/>
      <c r="C57" s="348"/>
      <c r="D57" s="380"/>
      <c r="E57" s="369"/>
      <c r="F57" s="369"/>
      <c r="G57" s="580" t="s">
        <v>2127</v>
      </c>
      <c r="H57" s="370"/>
      <c r="I57" s="370"/>
      <c r="J57" s="381"/>
      <c r="K57" s="374"/>
      <c r="L57" s="374"/>
      <c r="M57" s="382"/>
      <c r="N57" s="375"/>
      <c r="O57" s="379"/>
      <c r="P57" s="371"/>
      <c r="R57" s="345"/>
      <c r="S57" s="346"/>
    </row>
    <row r="58" spans="1:19" ht="28.5" x14ac:dyDescent="0.2">
      <c r="A58" s="995"/>
      <c r="B58" s="996"/>
      <c r="C58" s="348"/>
      <c r="D58" s="380"/>
      <c r="E58" s="377" t="s">
        <v>2124</v>
      </c>
      <c r="F58" s="369" t="s">
        <v>2011</v>
      </c>
      <c r="G58" s="413" t="s">
        <v>2128</v>
      </c>
      <c r="H58" s="370">
        <v>43101</v>
      </c>
      <c r="I58" s="370">
        <v>43435</v>
      </c>
      <c r="J58" s="371" t="s">
        <v>11</v>
      </c>
      <c r="K58" s="353">
        <v>12</v>
      </c>
      <c r="L58" s="374">
        <v>4366.6660000000002</v>
      </c>
      <c r="M58" s="382">
        <v>24120</v>
      </c>
      <c r="N58" s="375">
        <v>52400</v>
      </c>
      <c r="O58" s="368">
        <v>41</v>
      </c>
      <c r="P58" s="372">
        <v>111</v>
      </c>
      <c r="R58" s="345"/>
      <c r="S58" s="346"/>
    </row>
    <row r="59" spans="1:19" ht="15" x14ac:dyDescent="0.2">
      <c r="A59" s="995"/>
      <c r="B59" s="996"/>
      <c r="C59" s="348"/>
      <c r="D59" s="380"/>
      <c r="E59" s="377" t="s">
        <v>2124</v>
      </c>
      <c r="F59" s="369" t="s">
        <v>2011</v>
      </c>
      <c r="G59" s="575" t="s">
        <v>2129</v>
      </c>
      <c r="H59" s="370">
        <v>43101</v>
      </c>
      <c r="I59" s="370">
        <v>43435</v>
      </c>
      <c r="J59" s="371" t="s">
        <v>11</v>
      </c>
      <c r="K59" s="353">
        <v>12</v>
      </c>
      <c r="L59" s="374">
        <v>27300</v>
      </c>
      <c r="M59" s="382">
        <v>24120</v>
      </c>
      <c r="N59" s="375">
        <v>327600</v>
      </c>
      <c r="O59" s="368">
        <v>41</v>
      </c>
      <c r="P59" s="372">
        <v>111</v>
      </c>
      <c r="R59" s="345"/>
      <c r="S59" s="346"/>
    </row>
    <row r="60" spans="1:19" ht="30" x14ac:dyDescent="0.2">
      <c r="A60" s="995"/>
      <c r="B60" s="996"/>
      <c r="C60" s="348"/>
      <c r="D60" s="380"/>
      <c r="E60" s="369"/>
      <c r="F60" s="369"/>
      <c r="G60" s="580" t="s">
        <v>2130</v>
      </c>
      <c r="H60" s="370"/>
      <c r="I60" s="370"/>
      <c r="J60" s="381"/>
      <c r="K60" s="374"/>
      <c r="L60" s="374"/>
      <c r="M60" s="382"/>
      <c r="N60" s="375"/>
      <c r="O60" s="368">
        <v>41</v>
      </c>
      <c r="P60" s="372">
        <v>111</v>
      </c>
      <c r="R60" s="345"/>
      <c r="S60" s="346"/>
    </row>
    <row r="61" spans="1:19" ht="15" x14ac:dyDescent="0.2">
      <c r="A61" s="995"/>
      <c r="B61" s="996"/>
      <c r="C61" s="348"/>
      <c r="D61" s="380"/>
      <c r="E61" s="377" t="s">
        <v>2124</v>
      </c>
      <c r="F61" s="369" t="s">
        <v>2011</v>
      </c>
      <c r="G61" s="413" t="s">
        <v>2131</v>
      </c>
      <c r="H61" s="370">
        <v>43101</v>
      </c>
      <c r="I61" s="370">
        <v>43435</v>
      </c>
      <c r="J61" s="371" t="s">
        <v>11</v>
      </c>
      <c r="K61" s="353">
        <v>12</v>
      </c>
      <c r="L61" s="374">
        <v>133</v>
      </c>
      <c r="M61" s="382">
        <v>24130</v>
      </c>
      <c r="N61" s="375">
        <v>1600</v>
      </c>
      <c r="O61" s="368">
        <v>41</v>
      </c>
      <c r="P61" s="372">
        <v>111</v>
      </c>
      <c r="R61" s="345"/>
      <c r="S61" s="346"/>
    </row>
    <row r="62" spans="1:19" ht="15" x14ac:dyDescent="0.2">
      <c r="A62" s="995"/>
      <c r="B62" s="996"/>
      <c r="C62" s="348"/>
      <c r="D62" s="380"/>
      <c r="E62" s="377"/>
      <c r="F62" s="369"/>
      <c r="G62" s="580" t="s">
        <v>44</v>
      </c>
      <c r="H62" s="370"/>
      <c r="I62" s="370"/>
      <c r="J62" s="381"/>
      <c r="K62" s="374"/>
      <c r="L62" s="374"/>
      <c r="M62" s="382">
        <v>24130</v>
      </c>
      <c r="N62" s="375"/>
      <c r="O62" s="368">
        <v>41</v>
      </c>
      <c r="P62" s="372">
        <v>111</v>
      </c>
      <c r="R62" s="345"/>
      <c r="S62" s="346"/>
    </row>
    <row r="63" spans="1:19" ht="15" x14ac:dyDescent="0.2">
      <c r="A63" s="995"/>
      <c r="B63" s="996"/>
      <c r="C63" s="348"/>
      <c r="D63" s="380"/>
      <c r="E63" s="369" t="s">
        <v>2088</v>
      </c>
      <c r="F63" s="369" t="s">
        <v>2011</v>
      </c>
      <c r="G63" s="575" t="s">
        <v>2132</v>
      </c>
      <c r="H63" s="370">
        <v>43101</v>
      </c>
      <c r="I63" s="370">
        <v>43435</v>
      </c>
      <c r="J63" s="371" t="s">
        <v>11</v>
      </c>
      <c r="K63" s="353">
        <v>12</v>
      </c>
      <c r="L63" s="374">
        <v>3867</v>
      </c>
      <c r="M63" s="382">
        <v>25500</v>
      </c>
      <c r="N63" s="375">
        <v>46400</v>
      </c>
      <c r="O63" s="368">
        <v>41</v>
      </c>
      <c r="P63" s="372">
        <v>111</v>
      </c>
      <c r="R63" s="345"/>
      <c r="S63" s="346"/>
    </row>
    <row r="64" spans="1:19" ht="15" x14ac:dyDescent="0.2">
      <c r="A64" s="995"/>
      <c r="B64" s="996"/>
      <c r="C64" s="348"/>
      <c r="D64" s="380"/>
      <c r="E64" s="369" t="s">
        <v>2088</v>
      </c>
      <c r="F64" s="369" t="s">
        <v>2011</v>
      </c>
      <c r="G64" s="575" t="s">
        <v>2133</v>
      </c>
      <c r="H64" s="370">
        <v>43101</v>
      </c>
      <c r="I64" s="370">
        <v>43435</v>
      </c>
      <c r="J64" s="371" t="s">
        <v>11</v>
      </c>
      <c r="K64" s="353">
        <v>12</v>
      </c>
      <c r="L64" s="374">
        <v>15300</v>
      </c>
      <c r="M64" s="382">
        <v>25500</v>
      </c>
      <c r="N64" s="375">
        <v>183600</v>
      </c>
      <c r="O64" s="368">
        <v>41</v>
      </c>
      <c r="P64" s="372">
        <v>111</v>
      </c>
      <c r="R64" s="345"/>
      <c r="S64" s="346"/>
    </row>
    <row r="65" spans="1:19" ht="30" x14ac:dyDescent="0.2">
      <c r="A65" s="995"/>
      <c r="B65" s="996"/>
      <c r="C65" s="348"/>
      <c r="D65" s="380"/>
      <c r="E65" s="369"/>
      <c r="F65" s="369"/>
      <c r="G65" s="580" t="s">
        <v>2134</v>
      </c>
      <c r="H65" s="370"/>
      <c r="I65" s="370"/>
      <c r="J65" s="381"/>
      <c r="K65" s="374"/>
      <c r="L65" s="374"/>
      <c r="M65" s="382"/>
      <c r="N65" s="375"/>
      <c r="O65" s="379"/>
      <c r="P65" s="371"/>
      <c r="R65" s="345"/>
      <c r="S65" s="346"/>
    </row>
    <row r="66" spans="1:19" ht="15" x14ac:dyDescent="0.2">
      <c r="A66" s="995"/>
      <c r="B66" s="996"/>
      <c r="C66" s="348"/>
      <c r="D66" s="380"/>
      <c r="E66" s="369" t="s">
        <v>2124</v>
      </c>
      <c r="F66" s="369" t="s">
        <v>2011</v>
      </c>
      <c r="G66" s="575" t="s">
        <v>2135</v>
      </c>
      <c r="H66" s="370">
        <v>43101</v>
      </c>
      <c r="I66" s="370">
        <v>43435</v>
      </c>
      <c r="J66" s="371" t="s">
        <v>11</v>
      </c>
      <c r="K66" s="353">
        <v>12</v>
      </c>
      <c r="L66" s="374">
        <v>14890</v>
      </c>
      <c r="M66" s="382">
        <v>25600</v>
      </c>
      <c r="N66" s="375">
        <v>178680</v>
      </c>
      <c r="O66" s="368">
        <v>41</v>
      </c>
      <c r="P66" s="372">
        <v>111</v>
      </c>
      <c r="R66" s="345"/>
      <c r="S66" s="346"/>
    </row>
    <row r="67" spans="1:19" ht="15" x14ac:dyDescent="0.2">
      <c r="A67" s="995"/>
      <c r="B67" s="996"/>
      <c r="C67" s="348"/>
      <c r="D67" s="380"/>
      <c r="E67" s="369" t="s">
        <v>2124</v>
      </c>
      <c r="F67" s="369" t="s">
        <v>2011</v>
      </c>
      <c r="G67" s="575" t="s">
        <v>2136</v>
      </c>
      <c r="H67" s="370">
        <v>43101</v>
      </c>
      <c r="I67" s="370">
        <v>43435</v>
      </c>
      <c r="J67" s="371" t="s">
        <v>11</v>
      </c>
      <c r="K67" s="353">
        <v>12</v>
      </c>
      <c r="L67" s="374">
        <v>5550</v>
      </c>
      <c r="M67" s="382">
        <v>25600</v>
      </c>
      <c r="N67" s="375">
        <v>66600</v>
      </c>
      <c r="O67" s="368">
        <v>41</v>
      </c>
      <c r="P67" s="372">
        <v>111</v>
      </c>
      <c r="R67" s="345"/>
      <c r="S67" s="346"/>
    </row>
    <row r="68" spans="1:19" ht="15" x14ac:dyDescent="0.2">
      <c r="A68" s="995"/>
      <c r="B68" s="996"/>
      <c r="C68" s="348"/>
      <c r="D68" s="380"/>
      <c r="E68" s="369" t="s">
        <v>2124</v>
      </c>
      <c r="F68" s="369" t="s">
        <v>2011</v>
      </c>
      <c r="G68" s="575" t="s">
        <v>2137</v>
      </c>
      <c r="H68" s="370">
        <v>43101</v>
      </c>
      <c r="I68" s="370">
        <v>43435</v>
      </c>
      <c r="J68" s="371" t="s">
        <v>11</v>
      </c>
      <c r="K68" s="353">
        <v>12</v>
      </c>
      <c r="L68" s="374">
        <f>5000-200</f>
        <v>4800</v>
      </c>
      <c r="M68" s="382">
        <v>25600</v>
      </c>
      <c r="N68" s="375">
        <v>57600</v>
      </c>
      <c r="O68" s="368">
        <v>41</v>
      </c>
      <c r="P68" s="372">
        <v>111</v>
      </c>
      <c r="R68" s="345"/>
      <c r="S68" s="346"/>
    </row>
    <row r="69" spans="1:19" ht="15" x14ac:dyDescent="0.2">
      <c r="A69" s="995"/>
      <c r="B69" s="996"/>
      <c r="C69" s="348"/>
      <c r="D69" s="380"/>
      <c r="E69" s="369" t="s">
        <v>2124</v>
      </c>
      <c r="F69" s="369" t="s">
        <v>2011</v>
      </c>
      <c r="G69" s="575" t="s">
        <v>2138</v>
      </c>
      <c r="H69" s="370">
        <v>43101</v>
      </c>
      <c r="I69" s="370">
        <v>43435</v>
      </c>
      <c r="J69" s="371" t="s">
        <v>11</v>
      </c>
      <c r="K69" s="353">
        <v>12</v>
      </c>
      <c r="L69" s="374"/>
      <c r="M69" s="382">
        <v>25600</v>
      </c>
      <c r="N69" s="375">
        <v>7120</v>
      </c>
      <c r="O69" s="368">
        <v>41</v>
      </c>
      <c r="P69" s="372">
        <v>111</v>
      </c>
      <c r="R69" s="345"/>
      <c r="S69" s="346"/>
    </row>
    <row r="70" spans="1:19" ht="15" x14ac:dyDescent="0.2">
      <c r="A70" s="995"/>
      <c r="B70" s="996"/>
      <c r="C70" s="348"/>
      <c r="D70" s="380"/>
      <c r="E70" s="369"/>
      <c r="F70" s="369"/>
      <c r="G70" s="574" t="s">
        <v>2139</v>
      </c>
      <c r="H70" s="370"/>
      <c r="I70" s="370"/>
      <c r="J70" s="371"/>
      <c r="K70" s="371"/>
      <c r="L70" s="371"/>
      <c r="M70" s="371"/>
      <c r="N70" s="352"/>
      <c r="O70" s="368">
        <v>41</v>
      </c>
      <c r="P70" s="372">
        <v>111</v>
      </c>
      <c r="R70" s="345"/>
      <c r="S70" s="346"/>
    </row>
    <row r="71" spans="1:19" ht="15" x14ac:dyDescent="0.2">
      <c r="A71" s="995"/>
      <c r="B71" s="996"/>
      <c r="C71" s="348"/>
      <c r="D71" s="380"/>
      <c r="E71" s="369" t="s">
        <v>2124</v>
      </c>
      <c r="F71" s="369" t="s">
        <v>2140</v>
      </c>
      <c r="G71" s="238" t="s">
        <v>2141</v>
      </c>
      <c r="H71" s="370">
        <v>43313</v>
      </c>
      <c r="I71" s="370">
        <v>43313</v>
      </c>
      <c r="J71" s="371" t="s">
        <v>11</v>
      </c>
      <c r="K71" s="371">
        <v>12</v>
      </c>
      <c r="L71" s="371">
        <v>2500</v>
      </c>
      <c r="M71" s="371">
        <v>26300</v>
      </c>
      <c r="N71" s="352">
        <v>30000</v>
      </c>
      <c r="O71" s="368">
        <v>41</v>
      </c>
      <c r="P71" s="372">
        <v>111</v>
      </c>
      <c r="R71" s="345"/>
      <c r="S71" s="346"/>
    </row>
    <row r="72" spans="1:19" ht="15" x14ac:dyDescent="0.2">
      <c r="A72" s="995"/>
      <c r="B72" s="996"/>
      <c r="C72" s="348"/>
      <c r="D72" s="380"/>
      <c r="E72" s="369" t="s">
        <v>2124</v>
      </c>
      <c r="F72" s="369" t="s">
        <v>2140</v>
      </c>
      <c r="G72" s="238" t="s">
        <v>2142</v>
      </c>
      <c r="H72" s="370">
        <v>43313</v>
      </c>
      <c r="I72" s="370">
        <v>43313</v>
      </c>
      <c r="J72" s="371" t="s">
        <v>11</v>
      </c>
      <c r="K72" s="371">
        <v>12</v>
      </c>
      <c r="L72" s="371">
        <v>1250</v>
      </c>
      <c r="M72" s="371">
        <v>26300</v>
      </c>
      <c r="N72" s="352">
        <v>15000</v>
      </c>
      <c r="O72" s="368">
        <v>41</v>
      </c>
      <c r="P72" s="372">
        <v>111</v>
      </c>
      <c r="R72" s="345"/>
      <c r="S72" s="346"/>
    </row>
    <row r="73" spans="1:19" ht="15" x14ac:dyDescent="0.2">
      <c r="A73" s="995"/>
      <c r="B73" s="996"/>
      <c r="C73" s="348"/>
      <c r="D73" s="380"/>
      <c r="E73" s="369"/>
      <c r="F73" s="369"/>
      <c r="G73" s="574" t="s">
        <v>2143</v>
      </c>
      <c r="H73" s="370"/>
      <c r="I73" s="370"/>
      <c r="J73" s="371"/>
      <c r="K73" s="371"/>
      <c r="L73" s="371"/>
      <c r="M73" s="371"/>
      <c r="N73" s="352"/>
      <c r="O73" s="368"/>
      <c r="P73" s="372"/>
      <c r="R73" s="345"/>
      <c r="S73" s="346"/>
    </row>
    <row r="74" spans="1:19" ht="15" x14ac:dyDescent="0.2">
      <c r="A74" s="995"/>
      <c r="B74" s="996"/>
      <c r="C74" s="348"/>
      <c r="D74" s="380"/>
      <c r="E74" s="369" t="s">
        <v>2124</v>
      </c>
      <c r="F74" s="369" t="s">
        <v>2140</v>
      </c>
      <c r="G74" s="238" t="s">
        <v>2144</v>
      </c>
      <c r="H74" s="370">
        <v>43101</v>
      </c>
      <c r="I74" s="370">
        <v>43435</v>
      </c>
      <c r="J74" s="371" t="s">
        <v>2145</v>
      </c>
      <c r="K74" s="371">
        <v>390</v>
      </c>
      <c r="L74" s="383">
        <v>280</v>
      </c>
      <c r="M74" s="371">
        <v>32100</v>
      </c>
      <c r="N74" s="352">
        <f t="shared" ref="N74:N80" si="1">L74*K74</f>
        <v>109200</v>
      </c>
      <c r="O74" s="368">
        <v>41</v>
      </c>
      <c r="P74" s="372">
        <v>111</v>
      </c>
      <c r="R74" s="345"/>
      <c r="S74" s="346"/>
    </row>
    <row r="75" spans="1:19" ht="15" x14ac:dyDescent="0.2">
      <c r="A75" s="995"/>
      <c r="B75" s="996"/>
      <c r="C75" s="348"/>
      <c r="D75" s="380"/>
      <c r="E75" s="369" t="s">
        <v>2124</v>
      </c>
      <c r="F75" s="369" t="s">
        <v>2140</v>
      </c>
      <c r="G75" s="238" t="s">
        <v>2146</v>
      </c>
      <c r="H75" s="370">
        <v>43101</v>
      </c>
      <c r="I75" s="370">
        <v>43435</v>
      </c>
      <c r="J75" s="371" t="s">
        <v>2145</v>
      </c>
      <c r="K75" s="371">
        <v>80</v>
      </c>
      <c r="L75" s="383">
        <v>365</v>
      </c>
      <c r="M75" s="371">
        <v>32100</v>
      </c>
      <c r="N75" s="352">
        <f t="shared" si="1"/>
        <v>29200</v>
      </c>
      <c r="O75" s="368">
        <v>41</v>
      </c>
      <c r="P75" s="372">
        <v>111</v>
      </c>
      <c r="R75" s="345"/>
      <c r="S75" s="346"/>
    </row>
    <row r="76" spans="1:19" ht="15" x14ac:dyDescent="0.2">
      <c r="A76" s="995"/>
      <c r="B76" s="996"/>
      <c r="C76" s="348"/>
      <c r="D76" s="380"/>
      <c r="E76" s="369" t="s">
        <v>2124</v>
      </c>
      <c r="F76" s="369" t="s">
        <v>2140</v>
      </c>
      <c r="G76" s="238" t="s">
        <v>2147</v>
      </c>
      <c r="H76" s="370">
        <v>43101</v>
      </c>
      <c r="I76" s="370">
        <v>43435</v>
      </c>
      <c r="J76" s="371" t="s">
        <v>2145</v>
      </c>
      <c r="K76" s="371">
        <v>12</v>
      </c>
      <c r="L76" s="383">
        <v>400</v>
      </c>
      <c r="M76" s="371">
        <v>32100</v>
      </c>
      <c r="N76" s="352">
        <f t="shared" si="1"/>
        <v>4800</v>
      </c>
      <c r="O76" s="368">
        <v>41</v>
      </c>
      <c r="P76" s="372">
        <v>111</v>
      </c>
      <c r="R76" s="345"/>
      <c r="S76" s="346"/>
    </row>
    <row r="77" spans="1:19" ht="15" x14ac:dyDescent="0.2">
      <c r="A77" s="995"/>
      <c r="B77" s="996"/>
      <c r="C77" s="348"/>
      <c r="D77" s="380"/>
      <c r="E77" s="369" t="s">
        <v>2124</v>
      </c>
      <c r="F77" s="369" t="s">
        <v>2140</v>
      </c>
      <c r="G77" s="238" t="s">
        <v>2148</v>
      </c>
      <c r="H77" s="370">
        <v>43101</v>
      </c>
      <c r="I77" s="370">
        <v>43435</v>
      </c>
      <c r="J77" s="371" t="s">
        <v>2145</v>
      </c>
      <c r="K77" s="371">
        <v>6</v>
      </c>
      <c r="L77" s="383">
        <v>420</v>
      </c>
      <c r="M77" s="371">
        <v>32100</v>
      </c>
      <c r="N77" s="352">
        <f t="shared" si="1"/>
        <v>2520</v>
      </c>
      <c r="O77" s="368">
        <v>41</v>
      </c>
      <c r="P77" s="372">
        <v>111</v>
      </c>
      <c r="R77" s="345"/>
      <c r="S77" s="346"/>
    </row>
    <row r="78" spans="1:19" ht="15" x14ac:dyDescent="0.2">
      <c r="A78" s="995"/>
      <c r="B78" s="996"/>
      <c r="C78" s="348"/>
      <c r="D78" s="380"/>
      <c r="E78" s="369" t="s">
        <v>2124</v>
      </c>
      <c r="F78" s="369" t="s">
        <v>2140</v>
      </c>
      <c r="G78" s="238" t="s">
        <v>2149</v>
      </c>
      <c r="H78" s="370">
        <v>43101</v>
      </c>
      <c r="I78" s="370">
        <v>43435</v>
      </c>
      <c r="J78" s="371" t="s">
        <v>2150</v>
      </c>
      <c r="K78" s="371">
        <v>50</v>
      </c>
      <c r="L78" s="383">
        <v>25</v>
      </c>
      <c r="M78" s="371">
        <v>32100</v>
      </c>
      <c r="N78" s="352">
        <f t="shared" si="1"/>
        <v>1250</v>
      </c>
      <c r="O78" s="368">
        <v>41</v>
      </c>
      <c r="P78" s="372">
        <v>111</v>
      </c>
      <c r="R78" s="345"/>
      <c r="S78" s="346"/>
    </row>
    <row r="79" spans="1:19" ht="15" x14ac:dyDescent="0.2">
      <c r="A79" s="995"/>
      <c r="B79" s="996"/>
      <c r="C79" s="348"/>
      <c r="D79" s="380"/>
      <c r="E79" s="369" t="s">
        <v>2124</v>
      </c>
      <c r="F79" s="369" t="s">
        <v>2140</v>
      </c>
      <c r="G79" s="238" t="s">
        <v>2151</v>
      </c>
      <c r="H79" s="370">
        <v>43101</v>
      </c>
      <c r="I79" s="370">
        <v>43435</v>
      </c>
      <c r="J79" s="371" t="s">
        <v>2152</v>
      </c>
      <c r="K79" s="371">
        <v>50</v>
      </c>
      <c r="L79" s="383">
        <v>19</v>
      </c>
      <c r="M79" s="371">
        <v>32100</v>
      </c>
      <c r="N79" s="352">
        <f t="shared" si="1"/>
        <v>950</v>
      </c>
      <c r="O79" s="368">
        <v>41</v>
      </c>
      <c r="P79" s="372">
        <v>111</v>
      </c>
      <c r="R79" s="345"/>
      <c r="S79" s="346"/>
    </row>
    <row r="80" spans="1:19" ht="15" x14ac:dyDescent="0.2">
      <c r="A80" s="995"/>
      <c r="B80" s="996"/>
      <c r="C80" s="348"/>
      <c r="D80" s="380"/>
      <c r="E80" s="369" t="s">
        <v>2124</v>
      </c>
      <c r="F80" s="369" t="s">
        <v>2140</v>
      </c>
      <c r="G80" s="238" t="s">
        <v>2153</v>
      </c>
      <c r="H80" s="370">
        <v>43101</v>
      </c>
      <c r="I80" s="370">
        <v>43435</v>
      </c>
      <c r="J80" s="371" t="s">
        <v>2145</v>
      </c>
      <c r="K80" s="371">
        <v>70</v>
      </c>
      <c r="L80" s="383">
        <v>30</v>
      </c>
      <c r="M80" s="371">
        <v>32100</v>
      </c>
      <c r="N80" s="352">
        <f t="shared" si="1"/>
        <v>2100</v>
      </c>
      <c r="O80" s="368">
        <v>41</v>
      </c>
      <c r="P80" s="372">
        <v>111</v>
      </c>
      <c r="R80" s="345"/>
      <c r="S80" s="346"/>
    </row>
    <row r="81" spans="1:19" ht="15" x14ac:dyDescent="0.2">
      <c r="A81" s="995"/>
      <c r="B81" s="996"/>
      <c r="C81" s="348"/>
      <c r="D81" s="380"/>
      <c r="E81" s="369"/>
      <c r="F81" s="369"/>
      <c r="G81" s="574" t="s">
        <v>2154</v>
      </c>
      <c r="H81" s="370"/>
      <c r="I81" s="370"/>
      <c r="J81" s="371"/>
      <c r="K81" s="374"/>
      <c r="L81" s="383"/>
      <c r="M81" s="371"/>
      <c r="N81" s="352"/>
      <c r="O81" s="368"/>
      <c r="P81" s="372"/>
      <c r="R81" s="345"/>
      <c r="S81" s="346"/>
    </row>
    <row r="82" spans="1:19" ht="15" x14ac:dyDescent="0.2">
      <c r="A82" s="995"/>
      <c r="B82" s="996"/>
      <c r="C82" s="348"/>
      <c r="D82" s="380"/>
      <c r="E82" s="369" t="s">
        <v>2124</v>
      </c>
      <c r="F82" s="369" t="s">
        <v>2140</v>
      </c>
      <c r="G82" s="575" t="s">
        <v>2155</v>
      </c>
      <c r="H82" s="370">
        <v>43101</v>
      </c>
      <c r="I82" s="370">
        <v>43435</v>
      </c>
      <c r="J82" s="381" t="s">
        <v>2156</v>
      </c>
      <c r="K82" s="371">
        <v>115</v>
      </c>
      <c r="L82" s="381">
        <v>65</v>
      </c>
      <c r="M82" s="371">
        <v>32200</v>
      </c>
      <c r="N82" s="352">
        <v>7475</v>
      </c>
      <c r="O82" s="368">
        <v>41</v>
      </c>
      <c r="P82" s="372">
        <v>111</v>
      </c>
      <c r="R82" s="345"/>
      <c r="S82" s="346"/>
    </row>
    <row r="83" spans="1:19" ht="15" x14ac:dyDescent="0.2">
      <c r="A83" s="995"/>
      <c r="B83" s="996"/>
      <c r="C83" s="348"/>
      <c r="D83" s="380"/>
      <c r="E83" s="369" t="s">
        <v>2124</v>
      </c>
      <c r="F83" s="369" t="s">
        <v>2140</v>
      </c>
      <c r="G83" s="575" t="s">
        <v>2157</v>
      </c>
      <c r="H83" s="370">
        <v>43101</v>
      </c>
      <c r="I83" s="370">
        <v>43435</v>
      </c>
      <c r="J83" s="381" t="s">
        <v>2156</v>
      </c>
      <c r="K83" s="371">
        <v>115</v>
      </c>
      <c r="L83" s="381">
        <v>60</v>
      </c>
      <c r="M83" s="371">
        <v>32200</v>
      </c>
      <c r="N83" s="352">
        <v>6900</v>
      </c>
      <c r="O83" s="368">
        <v>41</v>
      </c>
      <c r="P83" s="372">
        <v>111</v>
      </c>
      <c r="R83" s="345"/>
      <c r="S83" s="346"/>
    </row>
    <row r="84" spans="1:19" ht="15" x14ac:dyDescent="0.2">
      <c r="A84" s="995"/>
      <c r="B84" s="996"/>
      <c r="C84" s="348"/>
      <c r="D84" s="380"/>
      <c r="E84" s="369" t="s">
        <v>2124</v>
      </c>
      <c r="F84" s="369" t="s">
        <v>2140</v>
      </c>
      <c r="G84" s="575" t="s">
        <v>2158</v>
      </c>
      <c r="H84" s="370">
        <v>43101</v>
      </c>
      <c r="I84" s="370">
        <v>43435</v>
      </c>
      <c r="J84" s="381" t="s">
        <v>2156</v>
      </c>
      <c r="K84" s="371">
        <v>112</v>
      </c>
      <c r="L84" s="381">
        <v>112</v>
      </c>
      <c r="M84" s="371">
        <v>32200</v>
      </c>
      <c r="N84" s="352">
        <v>12544</v>
      </c>
      <c r="O84" s="368">
        <v>41</v>
      </c>
      <c r="P84" s="372">
        <v>111</v>
      </c>
      <c r="R84" s="345"/>
      <c r="S84" s="346"/>
    </row>
    <row r="85" spans="1:19" ht="15" x14ac:dyDescent="0.2">
      <c r="A85" s="995"/>
      <c r="B85" s="996"/>
      <c r="C85" s="348"/>
      <c r="D85" s="380"/>
      <c r="E85" s="369" t="s">
        <v>2124</v>
      </c>
      <c r="F85" s="369" t="s">
        <v>2140</v>
      </c>
      <c r="G85" s="575" t="s">
        <v>2159</v>
      </c>
      <c r="H85" s="370">
        <v>43101</v>
      </c>
      <c r="I85" s="370">
        <v>43435</v>
      </c>
      <c r="J85" s="381" t="s">
        <v>2160</v>
      </c>
      <c r="K85" s="371">
        <v>220</v>
      </c>
      <c r="L85" s="381">
        <v>35</v>
      </c>
      <c r="M85" s="371">
        <v>32200</v>
      </c>
      <c r="N85" s="352">
        <v>5500</v>
      </c>
      <c r="O85" s="368">
        <v>41</v>
      </c>
      <c r="P85" s="372">
        <v>111</v>
      </c>
      <c r="R85" s="345"/>
      <c r="S85" s="346"/>
    </row>
    <row r="86" spans="1:19" ht="15" x14ac:dyDescent="0.2">
      <c r="A86" s="995"/>
      <c r="B86" s="996"/>
      <c r="C86" s="348"/>
      <c r="D86" s="380"/>
      <c r="E86" s="369" t="s">
        <v>2124</v>
      </c>
      <c r="F86" s="369" t="s">
        <v>2140</v>
      </c>
      <c r="G86" s="575" t="s">
        <v>2161</v>
      </c>
      <c r="H86" s="370">
        <v>43101</v>
      </c>
      <c r="I86" s="370">
        <v>43435</v>
      </c>
      <c r="J86" s="381" t="s">
        <v>2156</v>
      </c>
      <c r="K86" s="371">
        <v>30</v>
      </c>
      <c r="L86" s="381">
        <v>210</v>
      </c>
      <c r="M86" s="371">
        <v>32200</v>
      </c>
      <c r="N86" s="352">
        <v>6300</v>
      </c>
      <c r="O86" s="368">
        <v>41</v>
      </c>
      <c r="P86" s="372">
        <v>111</v>
      </c>
      <c r="R86" s="345"/>
      <c r="S86" s="346"/>
    </row>
    <row r="87" spans="1:19" ht="15" x14ac:dyDescent="0.2">
      <c r="A87" s="995"/>
      <c r="B87" s="996"/>
      <c r="C87" s="348"/>
      <c r="D87" s="380"/>
      <c r="E87" s="369" t="s">
        <v>2124</v>
      </c>
      <c r="F87" s="369" t="s">
        <v>2140</v>
      </c>
      <c r="G87" s="575" t="s">
        <v>2162</v>
      </c>
      <c r="H87" s="370">
        <v>43101</v>
      </c>
      <c r="I87" s="370">
        <v>43435</v>
      </c>
      <c r="J87" s="381" t="s">
        <v>2160</v>
      </c>
      <c r="K87" s="371">
        <v>85</v>
      </c>
      <c r="L87" s="381">
        <v>75</v>
      </c>
      <c r="M87" s="371">
        <v>32200</v>
      </c>
      <c r="N87" s="352">
        <v>6375</v>
      </c>
      <c r="O87" s="368">
        <v>41</v>
      </c>
      <c r="P87" s="372">
        <v>111</v>
      </c>
      <c r="R87" s="345"/>
      <c r="S87" s="346"/>
    </row>
    <row r="88" spans="1:19" ht="15" x14ac:dyDescent="0.2">
      <c r="A88" s="995"/>
      <c r="B88" s="996"/>
      <c r="C88" s="348"/>
      <c r="D88" s="380"/>
      <c r="E88" s="369" t="s">
        <v>2124</v>
      </c>
      <c r="F88" s="369" t="s">
        <v>2140</v>
      </c>
      <c r="G88" s="575" t="s">
        <v>2163</v>
      </c>
      <c r="H88" s="370">
        <v>43101</v>
      </c>
      <c r="I88" s="370">
        <v>43435</v>
      </c>
      <c r="J88" s="381" t="s">
        <v>2160</v>
      </c>
      <c r="K88" s="371">
        <v>85</v>
      </c>
      <c r="L88" s="381">
        <v>22</v>
      </c>
      <c r="M88" s="371">
        <v>32200</v>
      </c>
      <c r="N88" s="352">
        <v>1870</v>
      </c>
      <c r="O88" s="368">
        <v>41</v>
      </c>
      <c r="P88" s="372">
        <v>111</v>
      </c>
      <c r="R88" s="345"/>
      <c r="S88" s="346"/>
    </row>
    <row r="89" spans="1:19" ht="15" x14ac:dyDescent="0.2">
      <c r="A89" s="995"/>
      <c r="B89" s="996"/>
      <c r="C89" s="348"/>
      <c r="D89" s="380"/>
      <c r="E89" s="369" t="s">
        <v>2124</v>
      </c>
      <c r="F89" s="369" t="s">
        <v>2140</v>
      </c>
      <c r="G89" s="575" t="s">
        <v>2164</v>
      </c>
      <c r="H89" s="370">
        <v>43101</v>
      </c>
      <c r="I89" s="370">
        <v>43435</v>
      </c>
      <c r="J89" s="381" t="s">
        <v>2160</v>
      </c>
      <c r="K89" s="371">
        <v>95</v>
      </c>
      <c r="L89" s="381">
        <v>27</v>
      </c>
      <c r="M89" s="371">
        <v>32200</v>
      </c>
      <c r="N89" s="352">
        <v>2565</v>
      </c>
      <c r="O89" s="368">
        <v>41</v>
      </c>
      <c r="P89" s="372">
        <v>111</v>
      </c>
      <c r="R89" s="345"/>
      <c r="S89" s="346"/>
    </row>
    <row r="90" spans="1:19" ht="15" x14ac:dyDescent="0.2">
      <c r="A90" s="995"/>
      <c r="B90" s="996"/>
      <c r="C90" s="348"/>
      <c r="D90" s="380"/>
      <c r="E90" s="369" t="s">
        <v>2124</v>
      </c>
      <c r="F90" s="369" t="s">
        <v>2140</v>
      </c>
      <c r="G90" s="575" t="s">
        <v>2165</v>
      </c>
      <c r="H90" s="370">
        <v>43101</v>
      </c>
      <c r="I90" s="370">
        <v>43435</v>
      </c>
      <c r="J90" s="381" t="s">
        <v>2160</v>
      </c>
      <c r="K90" s="371">
        <v>130</v>
      </c>
      <c r="L90" s="381">
        <v>21</v>
      </c>
      <c r="M90" s="371">
        <v>32200</v>
      </c>
      <c r="N90" s="352">
        <v>2730</v>
      </c>
      <c r="O90" s="368">
        <v>41</v>
      </c>
      <c r="P90" s="372">
        <v>111</v>
      </c>
      <c r="R90" s="345"/>
      <c r="S90" s="346"/>
    </row>
    <row r="91" spans="1:19" ht="15" x14ac:dyDescent="0.2">
      <c r="A91" s="995"/>
      <c r="B91" s="996"/>
      <c r="C91" s="348"/>
      <c r="D91" s="380"/>
      <c r="E91" s="369" t="s">
        <v>2124</v>
      </c>
      <c r="F91" s="369" t="s">
        <v>2140</v>
      </c>
      <c r="G91" s="575" t="s">
        <v>2166</v>
      </c>
      <c r="H91" s="370">
        <v>43101</v>
      </c>
      <c r="I91" s="370">
        <v>43435</v>
      </c>
      <c r="J91" s="381" t="s">
        <v>2156</v>
      </c>
      <c r="K91" s="371">
        <v>26</v>
      </c>
      <c r="L91" s="381">
        <v>55</v>
      </c>
      <c r="M91" s="371">
        <v>32200</v>
      </c>
      <c r="N91" s="352">
        <v>1430</v>
      </c>
      <c r="O91" s="368">
        <v>41</v>
      </c>
      <c r="P91" s="372">
        <v>111</v>
      </c>
      <c r="R91" s="345"/>
      <c r="S91" s="346"/>
    </row>
    <row r="92" spans="1:19" ht="15" x14ac:dyDescent="0.2">
      <c r="A92" s="995"/>
      <c r="B92" s="996"/>
      <c r="C92" s="348"/>
      <c r="D92" s="380"/>
      <c r="E92" s="369" t="s">
        <v>2124</v>
      </c>
      <c r="F92" s="369" t="s">
        <v>2140</v>
      </c>
      <c r="G92" s="575" t="s">
        <v>2167</v>
      </c>
      <c r="H92" s="370">
        <v>43101</v>
      </c>
      <c r="I92" s="370">
        <v>43435</v>
      </c>
      <c r="J92" s="381" t="s">
        <v>2160</v>
      </c>
      <c r="K92" s="371">
        <v>70</v>
      </c>
      <c r="L92" s="381">
        <v>17</v>
      </c>
      <c r="M92" s="371">
        <v>32200</v>
      </c>
      <c r="N92" s="352">
        <v>1190</v>
      </c>
      <c r="O92" s="368">
        <v>41</v>
      </c>
      <c r="P92" s="372">
        <v>111</v>
      </c>
      <c r="R92" s="345"/>
      <c r="S92" s="346"/>
    </row>
    <row r="93" spans="1:19" ht="15" x14ac:dyDescent="0.2">
      <c r="A93" s="995"/>
      <c r="B93" s="996"/>
      <c r="C93" s="348"/>
      <c r="D93" s="380"/>
      <c r="E93" s="369" t="s">
        <v>2124</v>
      </c>
      <c r="F93" s="369" t="s">
        <v>2140</v>
      </c>
      <c r="G93" s="575" t="s">
        <v>2168</v>
      </c>
      <c r="H93" s="370">
        <v>43101</v>
      </c>
      <c r="I93" s="370">
        <v>43435</v>
      </c>
      <c r="J93" s="381" t="s">
        <v>2160</v>
      </c>
      <c r="K93" s="371">
        <v>100</v>
      </c>
      <c r="L93" s="384">
        <v>4.21</v>
      </c>
      <c r="M93" s="371">
        <v>32200</v>
      </c>
      <c r="N93" s="352">
        <v>400</v>
      </c>
      <c r="O93" s="368">
        <v>41</v>
      </c>
      <c r="P93" s="372">
        <v>111</v>
      </c>
      <c r="R93" s="345"/>
      <c r="S93" s="346"/>
    </row>
    <row r="94" spans="1:19" ht="15" x14ac:dyDescent="0.2">
      <c r="A94" s="995"/>
      <c r="B94" s="996"/>
      <c r="C94" s="348"/>
      <c r="D94" s="380"/>
      <c r="E94" s="369" t="s">
        <v>2124</v>
      </c>
      <c r="F94" s="369" t="s">
        <v>2140</v>
      </c>
      <c r="G94" s="574" t="s">
        <v>2169</v>
      </c>
      <c r="H94" s="378"/>
      <c r="I94" s="378"/>
      <c r="J94" s="371"/>
      <c r="K94" s="371"/>
      <c r="L94" s="371"/>
      <c r="M94" s="371"/>
      <c r="N94" s="352"/>
      <c r="O94" s="379"/>
      <c r="P94" s="371"/>
      <c r="R94" s="345"/>
      <c r="S94" s="346"/>
    </row>
    <row r="95" spans="1:19" ht="15" x14ac:dyDescent="0.2">
      <c r="A95" s="995"/>
      <c r="B95" s="996"/>
      <c r="C95" s="348"/>
      <c r="D95" s="380"/>
      <c r="E95" s="369" t="s">
        <v>2124</v>
      </c>
      <c r="F95" s="369" t="s">
        <v>2140</v>
      </c>
      <c r="G95" s="238" t="s">
        <v>2170</v>
      </c>
      <c r="H95" s="370">
        <v>43160</v>
      </c>
      <c r="I95" s="370">
        <v>43221</v>
      </c>
      <c r="J95" s="371" t="s">
        <v>2171</v>
      </c>
      <c r="K95" s="385">
        <v>550</v>
      </c>
      <c r="L95" s="371">
        <v>91</v>
      </c>
      <c r="M95" s="371">
        <v>33300</v>
      </c>
      <c r="N95" s="352">
        <f>+L95*K95</f>
        <v>50050</v>
      </c>
      <c r="O95" s="368">
        <v>41</v>
      </c>
      <c r="P95" s="372">
        <v>111</v>
      </c>
      <c r="R95" s="345"/>
      <c r="S95" s="346"/>
    </row>
    <row r="96" spans="1:19" ht="15" x14ac:dyDescent="0.2">
      <c r="A96" s="995"/>
      <c r="B96" s="996"/>
      <c r="C96" s="348"/>
      <c r="D96" s="380"/>
      <c r="E96" s="369" t="s">
        <v>2124</v>
      </c>
      <c r="F96" s="369" t="s">
        <v>2140</v>
      </c>
      <c r="G96" s="238" t="s">
        <v>2172</v>
      </c>
      <c r="H96" s="370">
        <v>43160</v>
      </c>
      <c r="I96" s="370">
        <v>43221</v>
      </c>
      <c r="J96" s="371" t="s">
        <v>2171</v>
      </c>
      <c r="K96" s="371">
        <v>80</v>
      </c>
      <c r="L96" s="371">
        <v>187.5</v>
      </c>
      <c r="M96" s="371">
        <v>33400</v>
      </c>
      <c r="N96" s="352">
        <f>K96*L96</f>
        <v>15000</v>
      </c>
      <c r="O96" s="368">
        <v>41</v>
      </c>
      <c r="P96" s="372">
        <v>111</v>
      </c>
      <c r="R96" s="345"/>
      <c r="S96" s="346"/>
    </row>
    <row r="97" spans="1:19" ht="15" x14ac:dyDescent="0.2">
      <c r="A97" s="995"/>
      <c r="B97" s="996"/>
      <c r="C97" s="348"/>
      <c r="D97" s="380"/>
      <c r="E97" s="369"/>
      <c r="F97" s="369"/>
      <c r="G97" s="574" t="s">
        <v>2173</v>
      </c>
      <c r="H97" s="370"/>
      <c r="I97" s="370"/>
      <c r="J97" s="371"/>
      <c r="K97" s="371"/>
      <c r="L97" s="371"/>
      <c r="M97" s="371"/>
      <c r="N97" s="352"/>
      <c r="O97" s="379"/>
      <c r="P97" s="371"/>
      <c r="R97" s="345"/>
      <c r="S97" s="346"/>
    </row>
    <row r="98" spans="1:19" ht="15" x14ac:dyDescent="0.2">
      <c r="A98" s="995"/>
      <c r="B98" s="996"/>
      <c r="C98" s="348"/>
      <c r="D98" s="380"/>
      <c r="E98" s="369" t="s">
        <v>2124</v>
      </c>
      <c r="F98" s="369" t="s">
        <v>2140</v>
      </c>
      <c r="G98" s="575" t="s">
        <v>2174</v>
      </c>
      <c r="H98" s="370">
        <v>43101</v>
      </c>
      <c r="I98" s="370">
        <v>43435</v>
      </c>
      <c r="J98" s="371" t="s">
        <v>2171</v>
      </c>
      <c r="K98" s="371">
        <v>90</v>
      </c>
      <c r="L98" s="371">
        <v>2121</v>
      </c>
      <c r="M98" s="371">
        <v>34300</v>
      </c>
      <c r="N98" s="352">
        <v>190890</v>
      </c>
      <c r="O98" s="368">
        <v>41</v>
      </c>
      <c r="P98" s="372">
        <v>111</v>
      </c>
      <c r="R98" s="345"/>
      <c r="S98" s="346"/>
    </row>
    <row r="99" spans="1:19" ht="15" x14ac:dyDescent="0.2">
      <c r="A99" s="995"/>
      <c r="B99" s="996"/>
      <c r="C99" s="348"/>
      <c r="D99" s="380"/>
      <c r="E99" s="369" t="s">
        <v>2124</v>
      </c>
      <c r="F99" s="369" t="s">
        <v>2140</v>
      </c>
      <c r="G99" s="575" t="s">
        <v>2175</v>
      </c>
      <c r="H99" s="370">
        <v>43101</v>
      </c>
      <c r="I99" s="370">
        <v>43435</v>
      </c>
      <c r="J99" s="371" t="s">
        <v>2171</v>
      </c>
      <c r="K99" s="371">
        <v>70</v>
      </c>
      <c r="L99" s="371">
        <v>130</v>
      </c>
      <c r="M99" s="371">
        <v>34300</v>
      </c>
      <c r="N99" s="352">
        <v>9110</v>
      </c>
      <c r="O99" s="368">
        <v>41</v>
      </c>
      <c r="P99" s="372">
        <v>111</v>
      </c>
      <c r="R99" s="345"/>
      <c r="S99" s="346"/>
    </row>
    <row r="100" spans="1:19" ht="15" x14ac:dyDescent="0.2">
      <c r="A100" s="995"/>
      <c r="B100" s="996"/>
      <c r="C100" s="348"/>
      <c r="D100" s="380"/>
      <c r="E100" s="369"/>
      <c r="F100" s="369"/>
      <c r="G100" s="574" t="s">
        <v>2176</v>
      </c>
      <c r="H100" s="370"/>
      <c r="I100" s="370"/>
      <c r="J100" s="371"/>
      <c r="K100" s="371"/>
      <c r="L100" s="371"/>
      <c r="M100" s="371"/>
      <c r="N100" s="352"/>
      <c r="O100" s="379"/>
      <c r="P100" s="371"/>
      <c r="R100" s="345"/>
      <c r="S100" s="346"/>
    </row>
    <row r="101" spans="1:19" ht="15" x14ac:dyDescent="0.2">
      <c r="A101" s="995"/>
      <c r="B101" s="996"/>
      <c r="C101" s="348"/>
      <c r="D101" s="380"/>
      <c r="E101" s="369" t="s">
        <v>2124</v>
      </c>
      <c r="F101" s="369" t="s">
        <v>2140</v>
      </c>
      <c r="G101" s="575" t="s">
        <v>2177</v>
      </c>
      <c r="H101" s="370">
        <v>43101</v>
      </c>
      <c r="I101" s="370">
        <v>43435</v>
      </c>
      <c r="J101" s="381" t="s">
        <v>2178</v>
      </c>
      <c r="K101" s="353">
        <v>122.21</v>
      </c>
      <c r="L101" s="374">
        <v>17</v>
      </c>
      <c r="M101" s="382">
        <v>39100</v>
      </c>
      <c r="N101" s="352">
        <v>2078</v>
      </c>
      <c r="O101" s="368">
        <v>41</v>
      </c>
      <c r="P101" s="372">
        <v>111</v>
      </c>
      <c r="R101" s="345"/>
      <c r="S101" s="346"/>
    </row>
    <row r="102" spans="1:19" ht="15" x14ac:dyDescent="0.2">
      <c r="A102" s="995"/>
      <c r="B102" s="996"/>
      <c r="C102" s="348"/>
      <c r="D102" s="380"/>
      <c r="E102" s="369" t="s">
        <v>2124</v>
      </c>
      <c r="F102" s="369" t="s">
        <v>2140</v>
      </c>
      <c r="G102" s="575" t="s">
        <v>2179</v>
      </c>
      <c r="H102" s="370">
        <v>43101</v>
      </c>
      <c r="I102" s="370">
        <v>43435</v>
      </c>
      <c r="J102" s="381" t="s">
        <v>2178</v>
      </c>
      <c r="K102" s="353">
        <v>122.21</v>
      </c>
      <c r="L102" s="374">
        <v>8.5</v>
      </c>
      <c r="M102" s="382">
        <v>39100</v>
      </c>
      <c r="N102" s="352">
        <v>1039</v>
      </c>
      <c r="O102" s="368">
        <v>41</v>
      </c>
      <c r="P102" s="372">
        <v>111</v>
      </c>
      <c r="R102" s="345"/>
      <c r="S102" s="346"/>
    </row>
    <row r="103" spans="1:19" ht="15" x14ac:dyDescent="0.2">
      <c r="A103" s="995"/>
      <c r="B103" s="996"/>
      <c r="C103" s="348"/>
      <c r="D103" s="380"/>
      <c r="E103" s="369" t="s">
        <v>2124</v>
      </c>
      <c r="F103" s="369" t="s">
        <v>2140</v>
      </c>
      <c r="G103" s="575" t="s">
        <v>2180</v>
      </c>
      <c r="H103" s="370">
        <v>43101</v>
      </c>
      <c r="I103" s="370">
        <v>43435</v>
      </c>
      <c r="J103" s="381" t="s">
        <v>2178</v>
      </c>
      <c r="K103" s="353">
        <v>122.21</v>
      </c>
      <c r="L103" s="374">
        <v>17</v>
      </c>
      <c r="M103" s="382">
        <v>39100</v>
      </c>
      <c r="N103" s="352">
        <v>2078</v>
      </c>
      <c r="O103" s="368">
        <v>41</v>
      </c>
      <c r="P103" s="372">
        <v>111</v>
      </c>
      <c r="R103" s="345"/>
      <c r="S103" s="346"/>
    </row>
    <row r="104" spans="1:19" ht="15" x14ac:dyDescent="0.2">
      <c r="A104" s="995"/>
      <c r="B104" s="996"/>
      <c r="C104" s="348"/>
      <c r="D104" s="380"/>
      <c r="E104" s="369" t="s">
        <v>2124</v>
      </c>
      <c r="F104" s="369" t="s">
        <v>2140</v>
      </c>
      <c r="G104" s="575" t="s">
        <v>2181</v>
      </c>
      <c r="H104" s="370">
        <v>43101</v>
      </c>
      <c r="I104" s="370">
        <v>43435</v>
      </c>
      <c r="J104" s="381" t="s">
        <v>2178</v>
      </c>
      <c r="K104" s="353">
        <v>122.21</v>
      </c>
      <c r="L104" s="374">
        <v>17</v>
      </c>
      <c r="M104" s="382">
        <v>39100</v>
      </c>
      <c r="N104" s="352">
        <v>2078</v>
      </c>
      <c r="O104" s="368">
        <v>41</v>
      </c>
      <c r="P104" s="372">
        <v>111</v>
      </c>
      <c r="R104" s="345"/>
      <c r="S104" s="346"/>
    </row>
    <row r="105" spans="1:19" ht="15" x14ac:dyDescent="0.2">
      <c r="A105" s="995"/>
      <c r="B105" s="996"/>
      <c r="C105" s="348"/>
      <c r="D105" s="380"/>
      <c r="E105" s="369" t="s">
        <v>2124</v>
      </c>
      <c r="F105" s="369" t="s">
        <v>2140</v>
      </c>
      <c r="G105" s="575" t="s">
        <v>2182</v>
      </c>
      <c r="H105" s="370">
        <v>43101</v>
      </c>
      <c r="I105" s="370">
        <v>43435</v>
      </c>
      <c r="J105" s="381" t="s">
        <v>2178</v>
      </c>
      <c r="K105" s="353">
        <v>181.5</v>
      </c>
      <c r="L105" s="374">
        <v>15</v>
      </c>
      <c r="M105" s="382">
        <v>39100</v>
      </c>
      <c r="N105" s="352">
        <v>2723</v>
      </c>
      <c r="O105" s="368">
        <v>41</v>
      </c>
      <c r="P105" s="372">
        <v>111</v>
      </c>
      <c r="R105" s="345"/>
      <c r="S105" s="346"/>
    </row>
    <row r="106" spans="1:19" ht="15" x14ac:dyDescent="0.2">
      <c r="A106" s="995"/>
      <c r="B106" s="996"/>
      <c r="C106" s="348"/>
      <c r="D106" s="380"/>
      <c r="E106" s="369" t="s">
        <v>2124</v>
      </c>
      <c r="F106" s="369" t="s">
        <v>2140</v>
      </c>
      <c r="G106" s="575" t="s">
        <v>2183</v>
      </c>
      <c r="H106" s="370">
        <v>43101</v>
      </c>
      <c r="I106" s="370">
        <v>43435</v>
      </c>
      <c r="J106" s="381" t="s">
        <v>2178</v>
      </c>
      <c r="K106" s="353">
        <v>145.19999999999999</v>
      </c>
      <c r="L106" s="374">
        <v>12</v>
      </c>
      <c r="M106" s="382">
        <v>39100</v>
      </c>
      <c r="N106" s="352">
        <v>1742</v>
      </c>
      <c r="O106" s="368">
        <v>41</v>
      </c>
      <c r="P106" s="372">
        <v>111</v>
      </c>
      <c r="R106" s="345"/>
      <c r="S106" s="346"/>
    </row>
    <row r="107" spans="1:19" ht="15" x14ac:dyDescent="0.2">
      <c r="A107" s="995"/>
      <c r="B107" s="996"/>
      <c r="C107" s="348"/>
      <c r="D107" s="380"/>
      <c r="E107" s="369" t="s">
        <v>2124</v>
      </c>
      <c r="F107" s="369" t="s">
        <v>2140</v>
      </c>
      <c r="G107" s="575" t="s">
        <v>2184</v>
      </c>
      <c r="H107" s="370">
        <v>43101</v>
      </c>
      <c r="I107" s="370">
        <v>43435</v>
      </c>
      <c r="J107" s="381" t="s">
        <v>2178</v>
      </c>
      <c r="K107" s="353">
        <v>113.74</v>
      </c>
      <c r="L107" s="374">
        <v>12</v>
      </c>
      <c r="M107" s="382">
        <v>39100</v>
      </c>
      <c r="N107" s="352">
        <v>1365</v>
      </c>
      <c r="O107" s="368">
        <v>41</v>
      </c>
      <c r="P107" s="372">
        <v>111</v>
      </c>
      <c r="R107" s="345"/>
      <c r="S107" s="346"/>
    </row>
    <row r="108" spans="1:19" ht="15" x14ac:dyDescent="0.2">
      <c r="A108" s="995"/>
      <c r="B108" s="996"/>
      <c r="C108" s="348"/>
      <c r="D108" s="380"/>
      <c r="E108" s="369" t="s">
        <v>2124</v>
      </c>
      <c r="F108" s="369" t="s">
        <v>2140</v>
      </c>
      <c r="G108" s="575" t="s">
        <v>2185</v>
      </c>
      <c r="H108" s="370">
        <v>43101</v>
      </c>
      <c r="I108" s="370">
        <v>43435</v>
      </c>
      <c r="J108" s="381" t="s">
        <v>2160</v>
      </c>
      <c r="K108" s="353">
        <v>93.17</v>
      </c>
      <c r="L108" s="374">
        <v>28</v>
      </c>
      <c r="M108" s="382">
        <v>39100</v>
      </c>
      <c r="N108" s="352">
        <v>2609</v>
      </c>
      <c r="O108" s="368">
        <v>41</v>
      </c>
      <c r="P108" s="372">
        <v>111</v>
      </c>
      <c r="R108" s="345"/>
      <c r="S108" s="346"/>
    </row>
    <row r="109" spans="1:19" ht="15" x14ac:dyDescent="0.2">
      <c r="A109" s="995"/>
      <c r="B109" s="996"/>
      <c r="C109" s="348"/>
      <c r="D109" s="380"/>
      <c r="E109" s="369" t="s">
        <v>2124</v>
      </c>
      <c r="F109" s="369" t="s">
        <v>2140</v>
      </c>
      <c r="G109" s="575" t="s">
        <v>2186</v>
      </c>
      <c r="H109" s="370">
        <v>43101</v>
      </c>
      <c r="I109" s="370">
        <v>43435</v>
      </c>
      <c r="J109" s="381" t="s">
        <v>2160</v>
      </c>
      <c r="K109" s="353">
        <v>121.38720000000001</v>
      </c>
      <c r="L109" s="374">
        <v>17</v>
      </c>
      <c r="M109" s="382">
        <v>39100</v>
      </c>
      <c r="N109" s="352">
        <v>2064</v>
      </c>
      <c r="O109" s="368">
        <v>41</v>
      </c>
      <c r="P109" s="372">
        <v>111</v>
      </c>
      <c r="R109" s="345"/>
      <c r="S109" s="346"/>
    </row>
    <row r="110" spans="1:19" ht="15" x14ac:dyDescent="0.2">
      <c r="A110" s="995"/>
      <c r="B110" s="996"/>
      <c r="C110" s="348"/>
      <c r="D110" s="380"/>
      <c r="E110" s="369" t="s">
        <v>2124</v>
      </c>
      <c r="F110" s="369" t="s">
        <v>2140</v>
      </c>
      <c r="G110" s="575" t="s">
        <v>2187</v>
      </c>
      <c r="H110" s="370">
        <v>43101</v>
      </c>
      <c r="I110" s="370">
        <v>43435</v>
      </c>
      <c r="J110" s="381" t="s">
        <v>2160</v>
      </c>
      <c r="K110" s="353">
        <v>127.77600000000001</v>
      </c>
      <c r="L110" s="374">
        <v>5</v>
      </c>
      <c r="M110" s="382">
        <v>39100</v>
      </c>
      <c r="N110" s="352">
        <v>639</v>
      </c>
      <c r="O110" s="368">
        <v>41</v>
      </c>
      <c r="P110" s="372">
        <v>111</v>
      </c>
      <c r="R110" s="345"/>
      <c r="S110" s="346"/>
    </row>
    <row r="111" spans="1:19" ht="15" x14ac:dyDescent="0.2">
      <c r="A111" s="995"/>
      <c r="B111" s="996"/>
      <c r="C111" s="348"/>
      <c r="D111" s="380"/>
      <c r="E111" s="369" t="s">
        <v>2124</v>
      </c>
      <c r="F111" s="369" t="s">
        <v>2140</v>
      </c>
      <c r="G111" s="575" t="s">
        <v>2188</v>
      </c>
      <c r="H111" s="370">
        <v>43101</v>
      </c>
      <c r="I111" s="370">
        <v>43435</v>
      </c>
      <c r="J111" s="381" t="s">
        <v>2160</v>
      </c>
      <c r="K111" s="353">
        <v>133.1</v>
      </c>
      <c r="L111" s="374">
        <v>6</v>
      </c>
      <c r="M111" s="382">
        <v>39100</v>
      </c>
      <c r="N111" s="352">
        <v>799</v>
      </c>
      <c r="O111" s="368">
        <v>41</v>
      </c>
      <c r="P111" s="372">
        <v>111</v>
      </c>
      <c r="R111" s="345"/>
      <c r="S111" s="346"/>
    </row>
    <row r="112" spans="1:19" ht="15" x14ac:dyDescent="0.2">
      <c r="A112" s="995"/>
      <c r="B112" s="996"/>
      <c r="C112" s="348"/>
      <c r="D112" s="380"/>
      <c r="E112" s="369" t="s">
        <v>2124</v>
      </c>
      <c r="F112" s="369" t="s">
        <v>2140</v>
      </c>
      <c r="G112" s="575" t="s">
        <v>2189</v>
      </c>
      <c r="H112" s="370">
        <v>43101</v>
      </c>
      <c r="I112" s="370">
        <v>43435</v>
      </c>
      <c r="J112" s="381" t="s">
        <v>2160</v>
      </c>
      <c r="K112" s="353">
        <v>122.90454000000001</v>
      </c>
      <c r="L112" s="374">
        <v>22</v>
      </c>
      <c r="M112" s="382">
        <v>39100</v>
      </c>
      <c r="N112" s="352">
        <v>2704</v>
      </c>
      <c r="O112" s="368">
        <v>41</v>
      </c>
      <c r="P112" s="372">
        <v>111</v>
      </c>
      <c r="R112" s="345"/>
      <c r="S112" s="346"/>
    </row>
    <row r="113" spans="1:19" ht="15" x14ac:dyDescent="0.2">
      <c r="A113" s="995"/>
      <c r="B113" s="996"/>
      <c r="C113" s="348"/>
      <c r="D113" s="380"/>
      <c r="E113" s="369" t="s">
        <v>2124</v>
      </c>
      <c r="F113" s="369" t="s">
        <v>2140</v>
      </c>
      <c r="G113" s="575" t="s">
        <v>2190</v>
      </c>
      <c r="H113" s="370">
        <v>43101</v>
      </c>
      <c r="I113" s="370">
        <v>43435</v>
      </c>
      <c r="J113" s="381" t="s">
        <v>2191</v>
      </c>
      <c r="K113" s="353">
        <v>292.82000000000005</v>
      </c>
      <c r="L113" s="374">
        <v>60</v>
      </c>
      <c r="M113" s="382">
        <v>39100</v>
      </c>
      <c r="N113" s="352">
        <v>17569</v>
      </c>
      <c r="O113" s="368">
        <v>41</v>
      </c>
      <c r="P113" s="372">
        <v>111</v>
      </c>
      <c r="R113" s="345"/>
      <c r="S113" s="346"/>
    </row>
    <row r="114" spans="1:19" ht="15" x14ac:dyDescent="0.2">
      <c r="A114" s="995"/>
      <c r="B114" s="996"/>
      <c r="C114" s="348"/>
      <c r="D114" s="380"/>
      <c r="E114" s="369" t="s">
        <v>2124</v>
      </c>
      <c r="F114" s="369" t="s">
        <v>2140</v>
      </c>
      <c r="G114" s="575" t="s">
        <v>2192</v>
      </c>
      <c r="H114" s="370">
        <v>43101</v>
      </c>
      <c r="I114" s="370">
        <v>43435</v>
      </c>
      <c r="J114" s="381" t="s">
        <v>2193</v>
      </c>
      <c r="K114" s="353">
        <v>363</v>
      </c>
      <c r="L114" s="374">
        <v>60</v>
      </c>
      <c r="M114" s="382">
        <v>39100</v>
      </c>
      <c r="N114" s="352">
        <v>21780</v>
      </c>
      <c r="O114" s="368">
        <v>41</v>
      </c>
      <c r="P114" s="372">
        <v>111</v>
      </c>
      <c r="R114" s="345"/>
      <c r="S114" s="346"/>
    </row>
    <row r="115" spans="1:19" ht="15" x14ac:dyDescent="0.2">
      <c r="A115" s="995"/>
      <c r="B115" s="996"/>
      <c r="C115" s="348"/>
      <c r="D115" s="380"/>
      <c r="E115" s="369" t="s">
        <v>2124</v>
      </c>
      <c r="F115" s="369" t="s">
        <v>2140</v>
      </c>
      <c r="G115" s="575" t="s">
        <v>2194</v>
      </c>
      <c r="H115" s="370">
        <v>43101</v>
      </c>
      <c r="I115" s="370">
        <v>43435</v>
      </c>
      <c r="J115" s="381" t="s">
        <v>2191</v>
      </c>
      <c r="K115" s="353">
        <v>306.13000000000005</v>
      </c>
      <c r="L115" s="374">
        <v>44.7</v>
      </c>
      <c r="M115" s="382">
        <v>39100</v>
      </c>
      <c r="N115" s="352">
        <v>13684</v>
      </c>
      <c r="O115" s="368">
        <v>41</v>
      </c>
      <c r="P115" s="372">
        <v>111</v>
      </c>
      <c r="R115" s="345"/>
      <c r="S115" s="346"/>
    </row>
    <row r="116" spans="1:19" ht="15" x14ac:dyDescent="0.2">
      <c r="A116" s="995"/>
      <c r="B116" s="996"/>
      <c r="C116" s="348"/>
      <c r="D116" s="380"/>
      <c r="E116" s="369" t="s">
        <v>2124</v>
      </c>
      <c r="F116" s="369" t="s">
        <v>2140</v>
      </c>
      <c r="G116" s="575" t="s">
        <v>2195</v>
      </c>
      <c r="H116" s="370">
        <v>43101</v>
      </c>
      <c r="I116" s="370">
        <v>43435</v>
      </c>
      <c r="J116" s="381" t="s">
        <v>2191</v>
      </c>
      <c r="K116" s="353">
        <v>121.38720000000001</v>
      </c>
      <c r="L116" s="374">
        <v>25</v>
      </c>
      <c r="M116" s="382">
        <v>39100</v>
      </c>
      <c r="N116" s="352">
        <v>3035</v>
      </c>
      <c r="O116" s="368">
        <v>41</v>
      </c>
      <c r="P116" s="372">
        <v>111</v>
      </c>
      <c r="R116" s="345"/>
      <c r="S116" s="346"/>
    </row>
    <row r="117" spans="1:19" ht="15" x14ac:dyDescent="0.2">
      <c r="A117" s="995"/>
      <c r="B117" s="996"/>
      <c r="C117" s="348"/>
      <c r="D117" s="380"/>
      <c r="E117" s="369" t="s">
        <v>2124</v>
      </c>
      <c r="F117" s="369" t="s">
        <v>2140</v>
      </c>
      <c r="G117" s="575" t="s">
        <v>2196</v>
      </c>
      <c r="H117" s="370">
        <v>43101</v>
      </c>
      <c r="I117" s="370">
        <v>43435</v>
      </c>
      <c r="J117" s="381" t="s">
        <v>2178</v>
      </c>
      <c r="K117" s="353">
        <v>121.38720000000001</v>
      </c>
      <c r="L117" s="374">
        <v>17</v>
      </c>
      <c r="M117" s="382">
        <v>39100</v>
      </c>
      <c r="N117" s="352">
        <v>2064</v>
      </c>
      <c r="O117" s="368">
        <v>41</v>
      </c>
      <c r="P117" s="372">
        <v>111</v>
      </c>
      <c r="R117" s="345"/>
      <c r="S117" s="346"/>
    </row>
    <row r="118" spans="1:19" ht="15" x14ac:dyDescent="0.2">
      <c r="A118" s="995"/>
      <c r="B118" s="996"/>
      <c r="C118" s="348"/>
      <c r="D118" s="380"/>
      <c r="E118" s="369" t="s">
        <v>2124</v>
      </c>
      <c r="F118" s="369" t="s">
        <v>2140</v>
      </c>
      <c r="G118" s="575" t="s">
        <v>2197</v>
      </c>
      <c r="H118" s="370">
        <v>43101</v>
      </c>
      <c r="I118" s="370">
        <v>43435</v>
      </c>
      <c r="J118" s="381" t="s">
        <v>2198</v>
      </c>
      <c r="K118" s="353">
        <v>250.36109999999999</v>
      </c>
      <c r="L118" s="374">
        <v>10</v>
      </c>
      <c r="M118" s="382">
        <v>39100</v>
      </c>
      <c r="N118" s="352">
        <v>2504</v>
      </c>
      <c r="O118" s="368">
        <v>41</v>
      </c>
      <c r="P118" s="372">
        <v>111</v>
      </c>
      <c r="R118" s="345"/>
      <c r="S118" s="346"/>
    </row>
    <row r="119" spans="1:19" ht="15" x14ac:dyDescent="0.2">
      <c r="A119" s="995"/>
      <c r="B119" s="996"/>
      <c r="C119" s="348"/>
      <c r="D119" s="380"/>
      <c r="E119" s="369" t="s">
        <v>2124</v>
      </c>
      <c r="F119" s="369" t="s">
        <v>2140</v>
      </c>
      <c r="G119" s="575" t="s">
        <v>2199</v>
      </c>
      <c r="H119" s="370">
        <v>43101</v>
      </c>
      <c r="I119" s="370">
        <v>43435</v>
      </c>
      <c r="J119" s="381" t="s">
        <v>2200</v>
      </c>
      <c r="K119" s="353">
        <v>250.36109999999999</v>
      </c>
      <c r="L119" s="374">
        <v>14</v>
      </c>
      <c r="M119" s="382">
        <v>39100</v>
      </c>
      <c r="N119" s="352">
        <v>3505</v>
      </c>
      <c r="O119" s="368">
        <v>41</v>
      </c>
      <c r="P119" s="372">
        <v>111</v>
      </c>
      <c r="R119" s="345"/>
      <c r="S119" s="346"/>
    </row>
    <row r="120" spans="1:19" ht="15" x14ac:dyDescent="0.2">
      <c r="A120" s="995"/>
      <c r="B120" s="996"/>
      <c r="C120" s="348"/>
      <c r="D120" s="380"/>
      <c r="E120" s="369" t="s">
        <v>2124</v>
      </c>
      <c r="F120" s="369" t="s">
        <v>2140</v>
      </c>
      <c r="G120" s="575" t="s">
        <v>2201</v>
      </c>
      <c r="H120" s="370">
        <v>43101</v>
      </c>
      <c r="I120" s="370">
        <v>43435</v>
      </c>
      <c r="J120" s="381" t="s">
        <v>2178</v>
      </c>
      <c r="K120" s="353">
        <v>121.38720000000001</v>
      </c>
      <c r="L120" s="374">
        <v>15</v>
      </c>
      <c r="M120" s="382">
        <v>39100</v>
      </c>
      <c r="N120" s="352">
        <v>1821</v>
      </c>
      <c r="O120" s="368">
        <v>41</v>
      </c>
      <c r="P120" s="372">
        <v>111</v>
      </c>
      <c r="R120" s="345"/>
      <c r="S120" s="346"/>
    </row>
    <row r="121" spans="1:19" ht="15" x14ac:dyDescent="0.2">
      <c r="A121" s="995"/>
      <c r="B121" s="996"/>
      <c r="C121" s="348"/>
      <c r="D121" s="380"/>
      <c r="E121" s="369" t="s">
        <v>2124</v>
      </c>
      <c r="F121" s="369" t="s">
        <v>2140</v>
      </c>
      <c r="G121" s="575" t="s">
        <v>2202</v>
      </c>
      <c r="H121" s="370">
        <v>43101</v>
      </c>
      <c r="I121" s="370">
        <v>43435</v>
      </c>
      <c r="J121" s="381" t="s">
        <v>2178</v>
      </c>
      <c r="K121" s="353">
        <v>121.38720000000001</v>
      </c>
      <c r="L121" s="374">
        <v>17</v>
      </c>
      <c r="M121" s="382">
        <v>39100</v>
      </c>
      <c r="N121" s="352">
        <v>2064</v>
      </c>
      <c r="O121" s="368">
        <v>41</v>
      </c>
      <c r="P121" s="372">
        <v>111</v>
      </c>
      <c r="R121" s="345"/>
      <c r="S121" s="346"/>
    </row>
    <row r="122" spans="1:19" ht="15" x14ac:dyDescent="0.2">
      <c r="A122" s="995"/>
      <c r="B122" s="996"/>
      <c r="C122" s="348"/>
      <c r="D122" s="380"/>
      <c r="E122" s="369" t="s">
        <v>2124</v>
      </c>
      <c r="F122" s="369" t="s">
        <v>2140</v>
      </c>
      <c r="G122" s="575" t="s">
        <v>2203</v>
      </c>
      <c r="H122" s="370">
        <v>43101</v>
      </c>
      <c r="I122" s="370">
        <v>43435</v>
      </c>
      <c r="J122" s="381" t="s">
        <v>2191</v>
      </c>
      <c r="K122" s="353">
        <v>188.15016000000003</v>
      </c>
      <c r="L122" s="374">
        <v>6.984</v>
      </c>
      <c r="M122" s="382">
        <v>39100</v>
      </c>
      <c r="N122" s="352">
        <v>1314</v>
      </c>
      <c r="O122" s="368">
        <v>41</v>
      </c>
      <c r="P122" s="372">
        <v>111</v>
      </c>
      <c r="R122" s="345"/>
      <c r="S122" s="346"/>
    </row>
    <row r="123" spans="1:19" ht="15" x14ac:dyDescent="0.2">
      <c r="A123" s="995"/>
      <c r="B123" s="996"/>
      <c r="C123" s="348"/>
      <c r="D123" s="380"/>
      <c r="E123" s="369" t="s">
        <v>2124</v>
      </c>
      <c r="F123" s="369" t="s">
        <v>2140</v>
      </c>
      <c r="G123" s="575" t="s">
        <v>2204</v>
      </c>
      <c r="H123" s="370">
        <v>43101</v>
      </c>
      <c r="I123" s="370">
        <v>43435</v>
      </c>
      <c r="J123" s="381" t="s">
        <v>2160</v>
      </c>
      <c r="K123" s="353">
        <v>62.210940000000008</v>
      </c>
      <c r="L123" s="374">
        <v>12</v>
      </c>
      <c r="M123" s="382">
        <v>39100</v>
      </c>
      <c r="N123" s="352">
        <v>746</v>
      </c>
      <c r="O123" s="368">
        <v>41</v>
      </c>
      <c r="P123" s="372">
        <v>111</v>
      </c>
      <c r="R123" s="345"/>
      <c r="S123" s="346"/>
    </row>
    <row r="124" spans="1:19" ht="15" x14ac:dyDescent="0.2">
      <c r="A124" s="995"/>
      <c r="B124" s="996"/>
      <c r="C124" s="348"/>
      <c r="D124" s="380"/>
      <c r="E124" s="369" t="s">
        <v>2124</v>
      </c>
      <c r="F124" s="369" t="s">
        <v>2140</v>
      </c>
      <c r="G124" s="575" t="s">
        <v>2205</v>
      </c>
      <c r="H124" s="370">
        <v>43101</v>
      </c>
      <c r="I124" s="370">
        <v>43435</v>
      </c>
      <c r="J124" s="381" t="s">
        <v>2160</v>
      </c>
      <c r="K124" s="353">
        <v>62.210940000000008</v>
      </c>
      <c r="L124" s="374">
        <v>35</v>
      </c>
      <c r="M124" s="382">
        <v>39100</v>
      </c>
      <c r="N124" s="352">
        <v>2177</v>
      </c>
      <c r="O124" s="368">
        <v>41</v>
      </c>
      <c r="P124" s="372">
        <v>111</v>
      </c>
      <c r="R124" s="345"/>
      <c r="S124" s="346"/>
    </row>
    <row r="125" spans="1:19" ht="15" x14ac:dyDescent="0.2">
      <c r="A125" s="995"/>
      <c r="B125" s="996"/>
      <c r="C125" s="348"/>
      <c r="D125" s="380"/>
      <c r="E125" s="369" t="s">
        <v>2124</v>
      </c>
      <c r="F125" s="369" t="s">
        <v>2140</v>
      </c>
      <c r="G125" s="575" t="s">
        <v>2206</v>
      </c>
      <c r="H125" s="370">
        <v>43101</v>
      </c>
      <c r="I125" s="370">
        <v>43435</v>
      </c>
      <c r="J125" s="381" t="s">
        <v>2160</v>
      </c>
      <c r="K125" s="353">
        <v>121.38720000000001</v>
      </c>
      <c r="L125" s="374">
        <v>10.173500000000001</v>
      </c>
      <c r="M125" s="382">
        <v>39100</v>
      </c>
      <c r="N125" s="352">
        <v>1235</v>
      </c>
      <c r="O125" s="368">
        <v>41</v>
      </c>
      <c r="P125" s="372">
        <v>111</v>
      </c>
      <c r="R125" s="345"/>
      <c r="S125" s="346"/>
    </row>
    <row r="126" spans="1:19" ht="15" x14ac:dyDescent="0.2">
      <c r="A126" s="995"/>
      <c r="B126" s="996"/>
      <c r="C126" s="348"/>
      <c r="D126" s="380"/>
      <c r="E126" s="369" t="s">
        <v>2124</v>
      </c>
      <c r="F126" s="369" t="s">
        <v>2140</v>
      </c>
      <c r="G126" s="575" t="s">
        <v>2207</v>
      </c>
      <c r="H126" s="370">
        <v>43101</v>
      </c>
      <c r="I126" s="370">
        <v>43435</v>
      </c>
      <c r="J126" s="381" t="s">
        <v>2160</v>
      </c>
      <c r="K126" s="353">
        <v>62.210940000000008</v>
      </c>
      <c r="L126" s="374">
        <v>14</v>
      </c>
      <c r="M126" s="382">
        <v>39100</v>
      </c>
      <c r="N126" s="352">
        <v>871</v>
      </c>
      <c r="O126" s="368">
        <v>41</v>
      </c>
      <c r="P126" s="372">
        <v>111</v>
      </c>
      <c r="R126" s="345"/>
      <c r="S126" s="346"/>
    </row>
    <row r="127" spans="1:19" ht="15" x14ac:dyDescent="0.2">
      <c r="A127" s="995"/>
      <c r="B127" s="996"/>
      <c r="C127" s="348"/>
      <c r="D127" s="380"/>
      <c r="E127" s="369" t="s">
        <v>2124</v>
      </c>
      <c r="F127" s="369" t="s">
        <v>2140</v>
      </c>
      <c r="G127" s="575" t="s">
        <v>2208</v>
      </c>
      <c r="H127" s="370">
        <v>43101</v>
      </c>
      <c r="I127" s="370">
        <v>43435</v>
      </c>
      <c r="J127" s="381" t="s">
        <v>2160</v>
      </c>
      <c r="K127" s="353">
        <v>100.14444</v>
      </c>
      <c r="L127" s="374">
        <v>12</v>
      </c>
      <c r="M127" s="382">
        <v>39100</v>
      </c>
      <c r="N127" s="352">
        <v>1202</v>
      </c>
      <c r="O127" s="368">
        <v>41</v>
      </c>
      <c r="P127" s="372">
        <v>111</v>
      </c>
      <c r="R127" s="345"/>
      <c r="S127" s="346"/>
    </row>
    <row r="128" spans="1:19" ht="15" x14ac:dyDescent="0.2">
      <c r="A128" s="995"/>
      <c r="B128" s="996"/>
      <c r="C128" s="348"/>
      <c r="D128" s="380"/>
      <c r="E128" s="369" t="s">
        <v>2124</v>
      </c>
      <c r="F128" s="369" t="s">
        <v>2140</v>
      </c>
      <c r="G128" s="575" t="s">
        <v>2209</v>
      </c>
      <c r="H128" s="370">
        <v>43101</v>
      </c>
      <c r="I128" s="370">
        <v>43435</v>
      </c>
      <c r="J128" s="381" t="s">
        <v>2178</v>
      </c>
      <c r="K128" s="353">
        <v>30.346800000000002</v>
      </c>
      <c r="L128" s="374">
        <v>17</v>
      </c>
      <c r="M128" s="382">
        <v>39100</v>
      </c>
      <c r="N128" s="352">
        <v>516</v>
      </c>
      <c r="O128" s="368">
        <v>41</v>
      </c>
      <c r="P128" s="372">
        <v>111</v>
      </c>
      <c r="R128" s="345"/>
      <c r="S128" s="346"/>
    </row>
    <row r="129" spans="1:19" ht="15" x14ac:dyDescent="0.2">
      <c r="A129" s="995"/>
      <c r="B129" s="996"/>
      <c r="C129" s="348"/>
      <c r="D129" s="380"/>
      <c r="E129" s="369"/>
      <c r="F129" s="369"/>
      <c r="G129" s="574" t="s">
        <v>2211</v>
      </c>
      <c r="H129" s="370"/>
      <c r="I129" s="370"/>
      <c r="J129" s="371"/>
      <c r="K129" s="371"/>
      <c r="L129" s="371"/>
      <c r="M129" s="554"/>
      <c r="N129" s="352"/>
      <c r="O129" s="379"/>
      <c r="P129" s="371"/>
      <c r="R129" s="345"/>
      <c r="S129" s="346"/>
    </row>
    <row r="130" spans="1:19" ht="15" x14ac:dyDescent="0.2">
      <c r="A130" s="995"/>
      <c r="B130" s="996"/>
      <c r="C130" s="348"/>
      <c r="D130" s="380"/>
      <c r="E130" s="369" t="s">
        <v>2124</v>
      </c>
      <c r="F130" s="369" t="s">
        <v>2140</v>
      </c>
      <c r="G130" s="575" t="s">
        <v>2212</v>
      </c>
      <c r="H130" s="370">
        <v>43101</v>
      </c>
      <c r="I130" s="370">
        <v>43435</v>
      </c>
      <c r="J130" s="381" t="s">
        <v>2213</v>
      </c>
      <c r="K130" s="353">
        <v>23.011199999999995</v>
      </c>
      <c r="L130" s="381">
        <v>40</v>
      </c>
      <c r="M130" s="386">
        <v>39500</v>
      </c>
      <c r="N130" s="352">
        <v>920.45</v>
      </c>
      <c r="O130" s="368">
        <v>41</v>
      </c>
      <c r="P130" s="372">
        <v>111</v>
      </c>
      <c r="R130" s="345"/>
      <c r="S130" s="346"/>
    </row>
    <row r="131" spans="1:19" ht="15" x14ac:dyDescent="0.2">
      <c r="A131" s="995"/>
      <c r="B131" s="996"/>
      <c r="C131" s="348"/>
      <c r="D131" s="380"/>
      <c r="E131" s="369" t="s">
        <v>2124</v>
      </c>
      <c r="F131" s="369" t="s">
        <v>2140</v>
      </c>
      <c r="G131" s="575" t="s">
        <v>2214</v>
      </c>
      <c r="H131" s="370">
        <v>43101</v>
      </c>
      <c r="I131" s="370">
        <v>43435</v>
      </c>
      <c r="J131" s="381" t="s">
        <v>2213</v>
      </c>
      <c r="K131" s="353">
        <v>15.340799999999998</v>
      </c>
      <c r="L131" s="381">
        <v>14</v>
      </c>
      <c r="M131" s="386">
        <v>39500</v>
      </c>
      <c r="N131" s="352">
        <v>215</v>
      </c>
      <c r="O131" s="368">
        <v>41</v>
      </c>
      <c r="P131" s="372">
        <v>111</v>
      </c>
      <c r="R131" s="345"/>
      <c r="S131" s="346"/>
    </row>
    <row r="132" spans="1:19" ht="15" x14ac:dyDescent="0.2">
      <c r="A132" s="995"/>
      <c r="B132" s="996"/>
      <c r="C132" s="348"/>
      <c r="D132" s="380"/>
      <c r="E132" s="369" t="s">
        <v>2124</v>
      </c>
      <c r="F132" s="369" t="s">
        <v>2140</v>
      </c>
      <c r="G132" s="575" t="s">
        <v>2215</v>
      </c>
      <c r="H132" s="370">
        <v>43101</v>
      </c>
      <c r="I132" s="370">
        <v>43435</v>
      </c>
      <c r="J132" s="381" t="s">
        <v>2178</v>
      </c>
      <c r="K132" s="353">
        <v>23.011199999999995</v>
      </c>
      <c r="L132" s="381">
        <v>18</v>
      </c>
      <c r="M132" s="386">
        <v>39500</v>
      </c>
      <c r="N132" s="352">
        <v>414.2</v>
      </c>
      <c r="O132" s="368">
        <v>41</v>
      </c>
      <c r="P132" s="372">
        <v>111</v>
      </c>
      <c r="R132" s="345"/>
      <c r="S132" s="346"/>
    </row>
    <row r="133" spans="1:19" ht="15" x14ac:dyDescent="0.2">
      <c r="A133" s="995"/>
      <c r="B133" s="996"/>
      <c r="C133" s="348"/>
      <c r="D133" s="380"/>
      <c r="E133" s="369" t="s">
        <v>2124</v>
      </c>
      <c r="F133" s="369" t="s">
        <v>2140</v>
      </c>
      <c r="G133" s="575" t="s">
        <v>2216</v>
      </c>
      <c r="H133" s="370">
        <v>43101</v>
      </c>
      <c r="I133" s="370">
        <v>43435</v>
      </c>
      <c r="J133" s="381" t="s">
        <v>2217</v>
      </c>
      <c r="K133" s="353">
        <v>23.011199999999995</v>
      </c>
      <c r="L133" s="381">
        <v>13</v>
      </c>
      <c r="M133" s="386">
        <v>39500</v>
      </c>
      <c r="N133" s="352">
        <v>299.14999999999998</v>
      </c>
      <c r="O133" s="368">
        <v>41</v>
      </c>
      <c r="P133" s="372">
        <v>111</v>
      </c>
      <c r="R133" s="345"/>
      <c r="S133" s="346"/>
    </row>
    <row r="134" spans="1:19" ht="15" x14ac:dyDescent="0.2">
      <c r="A134" s="995"/>
      <c r="B134" s="996"/>
      <c r="C134" s="348"/>
      <c r="D134" s="380"/>
      <c r="E134" s="369" t="s">
        <v>2124</v>
      </c>
      <c r="F134" s="369" t="s">
        <v>2140</v>
      </c>
      <c r="G134" s="575" t="s">
        <v>2218</v>
      </c>
      <c r="H134" s="370">
        <v>43101</v>
      </c>
      <c r="I134" s="370">
        <v>43435</v>
      </c>
      <c r="J134" s="381" t="s">
        <v>2213</v>
      </c>
      <c r="K134" s="353">
        <v>16</v>
      </c>
      <c r="L134" s="381">
        <v>25</v>
      </c>
      <c r="M134" s="386">
        <v>39500</v>
      </c>
      <c r="N134" s="352">
        <v>400</v>
      </c>
      <c r="O134" s="368">
        <v>41</v>
      </c>
      <c r="P134" s="372">
        <v>111</v>
      </c>
      <c r="R134" s="345"/>
      <c r="S134" s="346"/>
    </row>
    <row r="135" spans="1:19" ht="15" x14ac:dyDescent="0.2">
      <c r="A135" s="995"/>
      <c r="B135" s="996"/>
      <c r="C135" s="348"/>
      <c r="D135" s="380"/>
      <c r="E135" s="369" t="s">
        <v>2124</v>
      </c>
      <c r="F135" s="369" t="s">
        <v>2140</v>
      </c>
      <c r="G135" s="575" t="s">
        <v>2219</v>
      </c>
      <c r="H135" s="370">
        <v>43101</v>
      </c>
      <c r="I135" s="370">
        <v>43435</v>
      </c>
      <c r="J135" s="381" t="s">
        <v>2213</v>
      </c>
      <c r="K135" s="353">
        <v>27.613439999999997</v>
      </c>
      <c r="L135" s="381">
        <v>25</v>
      </c>
      <c r="M135" s="386">
        <v>39500</v>
      </c>
      <c r="N135" s="352">
        <v>690.34</v>
      </c>
      <c r="O135" s="368">
        <v>41</v>
      </c>
      <c r="P135" s="372">
        <v>111</v>
      </c>
      <c r="R135" s="345"/>
      <c r="S135" s="346"/>
    </row>
    <row r="136" spans="1:19" ht="15" x14ac:dyDescent="0.2">
      <c r="A136" s="995"/>
      <c r="B136" s="996"/>
      <c r="C136" s="348"/>
      <c r="D136" s="380"/>
      <c r="E136" s="369" t="s">
        <v>2124</v>
      </c>
      <c r="F136" s="369" t="s">
        <v>2140</v>
      </c>
      <c r="G136" s="575" t="s">
        <v>2220</v>
      </c>
      <c r="H136" s="370">
        <v>43101</v>
      </c>
      <c r="I136" s="370">
        <v>43435</v>
      </c>
      <c r="J136" s="381" t="s">
        <v>2213</v>
      </c>
      <c r="K136" s="353">
        <v>23.011199999999995</v>
      </c>
      <c r="L136" s="381">
        <v>45</v>
      </c>
      <c r="M136" s="386">
        <v>39500</v>
      </c>
      <c r="N136" s="352">
        <v>1035.5</v>
      </c>
      <c r="O136" s="368">
        <v>41</v>
      </c>
      <c r="P136" s="372">
        <v>111</v>
      </c>
      <c r="R136" s="345"/>
      <c r="S136" s="346"/>
    </row>
    <row r="137" spans="1:19" ht="15" x14ac:dyDescent="0.2">
      <c r="A137" s="995"/>
      <c r="B137" s="996"/>
      <c r="C137" s="348"/>
      <c r="D137" s="380"/>
      <c r="E137" s="369" t="s">
        <v>2124</v>
      </c>
      <c r="F137" s="369" t="s">
        <v>2140</v>
      </c>
      <c r="G137" s="575" t="s">
        <v>2221</v>
      </c>
      <c r="H137" s="370">
        <v>43101</v>
      </c>
      <c r="I137" s="370">
        <v>43435</v>
      </c>
      <c r="J137" s="381" t="s">
        <v>2213</v>
      </c>
      <c r="K137" s="353">
        <v>11.505599999999998</v>
      </c>
      <c r="L137" s="381">
        <v>50</v>
      </c>
      <c r="M137" s="386">
        <v>39500</v>
      </c>
      <c r="N137" s="352">
        <v>575.28</v>
      </c>
      <c r="O137" s="368">
        <v>41</v>
      </c>
      <c r="P137" s="372">
        <v>111</v>
      </c>
      <c r="R137" s="345"/>
      <c r="S137" s="346"/>
    </row>
    <row r="138" spans="1:19" ht="15" x14ac:dyDescent="0.2">
      <c r="A138" s="995"/>
      <c r="B138" s="996"/>
      <c r="C138" s="348"/>
      <c r="D138" s="380"/>
      <c r="E138" s="369" t="s">
        <v>2124</v>
      </c>
      <c r="F138" s="369" t="s">
        <v>2140</v>
      </c>
      <c r="G138" s="575" t="s">
        <v>2222</v>
      </c>
      <c r="H138" s="370">
        <v>43101</v>
      </c>
      <c r="I138" s="370">
        <v>43435</v>
      </c>
      <c r="J138" s="381" t="s">
        <v>2213</v>
      </c>
      <c r="K138" s="353">
        <v>33</v>
      </c>
      <c r="L138" s="381">
        <v>30</v>
      </c>
      <c r="M138" s="386">
        <v>39500</v>
      </c>
      <c r="N138" s="352">
        <v>990</v>
      </c>
      <c r="O138" s="368">
        <v>41</v>
      </c>
      <c r="P138" s="372">
        <v>111</v>
      </c>
      <c r="R138" s="345"/>
      <c r="S138" s="346"/>
    </row>
    <row r="139" spans="1:19" ht="15" x14ac:dyDescent="0.2">
      <c r="A139" s="995"/>
      <c r="B139" s="996"/>
      <c r="C139" s="348"/>
      <c r="D139" s="380"/>
      <c r="E139" s="369" t="s">
        <v>2124</v>
      </c>
      <c r="F139" s="369" t="s">
        <v>2140</v>
      </c>
      <c r="G139" s="575" t="s">
        <v>2223</v>
      </c>
      <c r="H139" s="370">
        <v>43101</v>
      </c>
      <c r="I139" s="370">
        <v>43435</v>
      </c>
      <c r="J139" s="381" t="s">
        <v>2213</v>
      </c>
      <c r="K139" s="353">
        <v>23.011199999999995</v>
      </c>
      <c r="L139" s="381">
        <v>35</v>
      </c>
      <c r="M139" s="386">
        <v>39500</v>
      </c>
      <c r="N139" s="352">
        <v>805.39</v>
      </c>
      <c r="O139" s="368">
        <v>41</v>
      </c>
      <c r="P139" s="372">
        <v>111</v>
      </c>
      <c r="R139" s="345"/>
      <c r="S139" s="346"/>
    </row>
    <row r="140" spans="1:19" ht="15" x14ac:dyDescent="0.2">
      <c r="A140" s="995"/>
      <c r="B140" s="996"/>
      <c r="C140" s="348"/>
      <c r="D140" s="380"/>
      <c r="E140" s="369" t="s">
        <v>2124</v>
      </c>
      <c r="F140" s="369" t="s">
        <v>2140</v>
      </c>
      <c r="G140" s="575" t="s">
        <v>2224</v>
      </c>
      <c r="H140" s="370">
        <v>43101</v>
      </c>
      <c r="I140" s="370">
        <v>43435</v>
      </c>
      <c r="J140" s="381" t="s">
        <v>2213</v>
      </c>
      <c r="K140" s="353">
        <v>60</v>
      </c>
      <c r="L140" s="381">
        <v>102</v>
      </c>
      <c r="M140" s="386">
        <v>39500</v>
      </c>
      <c r="N140" s="352">
        <v>6120</v>
      </c>
      <c r="O140" s="368">
        <v>41</v>
      </c>
      <c r="P140" s="372">
        <v>111</v>
      </c>
      <c r="R140" s="345"/>
      <c r="S140" s="346"/>
    </row>
    <row r="141" spans="1:19" ht="15" x14ac:dyDescent="0.2">
      <c r="A141" s="995"/>
      <c r="B141" s="996"/>
      <c r="C141" s="348"/>
      <c r="D141" s="380"/>
      <c r="E141" s="369" t="s">
        <v>2124</v>
      </c>
      <c r="F141" s="369" t="s">
        <v>2140</v>
      </c>
      <c r="G141" s="575" t="s">
        <v>2225</v>
      </c>
      <c r="H141" s="370">
        <v>43101</v>
      </c>
      <c r="I141" s="370">
        <v>43435</v>
      </c>
      <c r="J141" s="381" t="s">
        <v>2160</v>
      </c>
      <c r="K141" s="353">
        <v>62.130240000000001</v>
      </c>
      <c r="L141" s="381">
        <v>2</v>
      </c>
      <c r="M141" s="386">
        <v>39500</v>
      </c>
      <c r="N141" s="352">
        <v>124.26</v>
      </c>
      <c r="O141" s="368">
        <v>41</v>
      </c>
      <c r="P141" s="372">
        <v>111</v>
      </c>
      <c r="R141" s="345"/>
      <c r="S141" s="346"/>
    </row>
    <row r="142" spans="1:19" ht="15" x14ac:dyDescent="0.2">
      <c r="A142" s="995"/>
      <c r="B142" s="996"/>
      <c r="C142" s="348"/>
      <c r="D142" s="380"/>
      <c r="E142" s="369" t="s">
        <v>2124</v>
      </c>
      <c r="F142" s="369" t="s">
        <v>2140</v>
      </c>
      <c r="G142" s="575" t="s">
        <v>2226</v>
      </c>
      <c r="H142" s="370">
        <v>43101</v>
      </c>
      <c r="I142" s="370">
        <v>43435</v>
      </c>
      <c r="J142" s="381" t="s">
        <v>2213</v>
      </c>
      <c r="K142" s="353">
        <v>23.011199999999995</v>
      </c>
      <c r="L142" s="381">
        <v>40</v>
      </c>
      <c r="M142" s="386">
        <v>39500</v>
      </c>
      <c r="N142" s="352">
        <v>920.45</v>
      </c>
      <c r="O142" s="368">
        <v>41</v>
      </c>
      <c r="P142" s="372">
        <v>111</v>
      </c>
      <c r="R142" s="345"/>
      <c r="S142" s="346"/>
    </row>
    <row r="143" spans="1:19" ht="15" x14ac:dyDescent="0.2">
      <c r="A143" s="995"/>
      <c r="B143" s="996"/>
      <c r="C143" s="348"/>
      <c r="D143" s="380"/>
      <c r="E143" s="369" t="s">
        <v>2124</v>
      </c>
      <c r="F143" s="369" t="s">
        <v>2140</v>
      </c>
      <c r="G143" s="575" t="s">
        <v>2227</v>
      </c>
      <c r="H143" s="370">
        <v>43101</v>
      </c>
      <c r="I143" s="370">
        <v>43435</v>
      </c>
      <c r="J143" s="381" t="s">
        <v>2213</v>
      </c>
      <c r="K143" s="353">
        <v>23.011199999999995</v>
      </c>
      <c r="L143" s="381">
        <v>60</v>
      </c>
      <c r="M143" s="386">
        <v>39500</v>
      </c>
      <c r="N143" s="352">
        <v>1380.67</v>
      </c>
      <c r="O143" s="368">
        <v>41</v>
      </c>
      <c r="P143" s="372">
        <v>111</v>
      </c>
      <c r="R143" s="345"/>
      <c r="S143" s="346"/>
    </row>
    <row r="144" spans="1:19" ht="15" x14ac:dyDescent="0.2">
      <c r="A144" s="995"/>
      <c r="B144" s="996"/>
      <c r="C144" s="348"/>
      <c r="D144" s="380"/>
      <c r="E144" s="369" t="s">
        <v>2124</v>
      </c>
      <c r="F144" s="369" t="s">
        <v>2140</v>
      </c>
      <c r="G144" s="575" t="s">
        <v>2228</v>
      </c>
      <c r="H144" s="370">
        <v>43101</v>
      </c>
      <c r="I144" s="370">
        <v>43435</v>
      </c>
      <c r="J144" s="381" t="s">
        <v>2213</v>
      </c>
      <c r="K144" s="353">
        <v>26.846399999999996</v>
      </c>
      <c r="L144" s="381">
        <v>50</v>
      </c>
      <c r="M144" s="386">
        <v>39500</v>
      </c>
      <c r="N144" s="352">
        <v>1342.32</v>
      </c>
      <c r="O144" s="368">
        <v>41</v>
      </c>
      <c r="P144" s="372">
        <v>111</v>
      </c>
      <c r="R144" s="345"/>
      <c r="S144" s="346"/>
    </row>
    <row r="145" spans="1:19" ht="15" x14ac:dyDescent="0.2">
      <c r="A145" s="995"/>
      <c r="B145" s="996"/>
      <c r="C145" s="348"/>
      <c r="D145" s="380"/>
      <c r="E145" s="369" t="s">
        <v>2124</v>
      </c>
      <c r="F145" s="369" t="s">
        <v>2140</v>
      </c>
      <c r="G145" s="575" t="s">
        <v>2229</v>
      </c>
      <c r="H145" s="370">
        <v>43101</v>
      </c>
      <c r="I145" s="370">
        <v>43435</v>
      </c>
      <c r="J145" s="381" t="s">
        <v>2213</v>
      </c>
      <c r="K145" s="353">
        <v>40</v>
      </c>
      <c r="L145" s="381">
        <v>30</v>
      </c>
      <c r="M145" s="386">
        <v>39500</v>
      </c>
      <c r="N145" s="352">
        <v>1200</v>
      </c>
      <c r="O145" s="368">
        <v>41</v>
      </c>
      <c r="P145" s="372">
        <v>111</v>
      </c>
      <c r="R145" s="345"/>
      <c r="S145" s="346"/>
    </row>
    <row r="146" spans="1:19" ht="15" x14ac:dyDescent="0.2">
      <c r="A146" s="995"/>
      <c r="B146" s="996"/>
      <c r="C146" s="348"/>
      <c r="D146" s="380"/>
      <c r="E146" s="369" t="s">
        <v>2124</v>
      </c>
      <c r="F146" s="369" t="s">
        <v>2140</v>
      </c>
      <c r="G146" s="575" t="s">
        <v>2230</v>
      </c>
      <c r="H146" s="370">
        <v>43101</v>
      </c>
      <c r="I146" s="370">
        <v>43435</v>
      </c>
      <c r="J146" s="381" t="s">
        <v>2213</v>
      </c>
      <c r="K146" s="353">
        <v>40</v>
      </c>
      <c r="L146" s="381">
        <v>32</v>
      </c>
      <c r="M146" s="386">
        <v>39500</v>
      </c>
      <c r="N146" s="352">
        <v>1280</v>
      </c>
      <c r="O146" s="368">
        <v>41</v>
      </c>
      <c r="P146" s="372">
        <v>111</v>
      </c>
      <c r="R146" s="345"/>
      <c r="S146" s="346"/>
    </row>
    <row r="147" spans="1:19" ht="15" x14ac:dyDescent="0.2">
      <c r="A147" s="995"/>
      <c r="B147" s="996"/>
      <c r="C147" s="348"/>
      <c r="D147" s="380"/>
      <c r="E147" s="369" t="s">
        <v>2124</v>
      </c>
      <c r="F147" s="369" t="s">
        <v>2140</v>
      </c>
      <c r="G147" s="575" t="s">
        <v>2231</v>
      </c>
      <c r="H147" s="370">
        <v>43101</v>
      </c>
      <c r="I147" s="370">
        <v>43435</v>
      </c>
      <c r="J147" s="381" t="s">
        <v>2160</v>
      </c>
      <c r="K147" s="353">
        <v>23.011199999999995</v>
      </c>
      <c r="L147" s="381">
        <v>30</v>
      </c>
      <c r="M147" s="386">
        <v>39500</v>
      </c>
      <c r="N147" s="352">
        <v>690.34</v>
      </c>
      <c r="O147" s="368">
        <v>41</v>
      </c>
      <c r="P147" s="372">
        <v>111</v>
      </c>
      <c r="R147" s="345"/>
      <c r="S147" s="346"/>
    </row>
    <row r="148" spans="1:19" ht="15" x14ac:dyDescent="0.2">
      <c r="A148" s="995"/>
      <c r="B148" s="996"/>
      <c r="C148" s="348"/>
      <c r="D148" s="380"/>
      <c r="E148" s="369" t="s">
        <v>2124</v>
      </c>
      <c r="F148" s="369" t="s">
        <v>2140</v>
      </c>
      <c r="G148" s="575" t="s">
        <v>2232</v>
      </c>
      <c r="H148" s="370">
        <v>43101</v>
      </c>
      <c r="I148" s="370">
        <v>43435</v>
      </c>
      <c r="J148" s="381" t="s">
        <v>2160</v>
      </c>
      <c r="K148" s="353">
        <v>23.011199999999995</v>
      </c>
      <c r="L148" s="381">
        <v>3.5</v>
      </c>
      <c r="M148" s="386">
        <v>39500</v>
      </c>
      <c r="N148" s="352">
        <v>80.540000000000006</v>
      </c>
      <c r="O148" s="368">
        <v>41</v>
      </c>
      <c r="P148" s="372">
        <v>111</v>
      </c>
      <c r="R148" s="345"/>
      <c r="S148" s="346"/>
    </row>
    <row r="149" spans="1:19" ht="15" x14ac:dyDescent="0.2">
      <c r="A149" s="995"/>
      <c r="B149" s="996"/>
      <c r="C149" s="348"/>
      <c r="D149" s="380"/>
      <c r="E149" s="369" t="s">
        <v>2124</v>
      </c>
      <c r="F149" s="369" t="s">
        <v>2140</v>
      </c>
      <c r="G149" s="575" t="s">
        <v>2233</v>
      </c>
      <c r="H149" s="370">
        <v>43101</v>
      </c>
      <c r="I149" s="370">
        <v>43435</v>
      </c>
      <c r="J149" s="381" t="s">
        <v>2178</v>
      </c>
      <c r="K149" s="353">
        <v>15.340799999999998</v>
      </c>
      <c r="L149" s="381">
        <v>48</v>
      </c>
      <c r="M149" s="386">
        <v>39500</v>
      </c>
      <c r="N149" s="352">
        <v>736.36</v>
      </c>
      <c r="O149" s="368">
        <v>41</v>
      </c>
      <c r="P149" s="372">
        <v>111</v>
      </c>
      <c r="R149" s="345"/>
      <c r="S149" s="346"/>
    </row>
    <row r="150" spans="1:19" ht="15" x14ac:dyDescent="0.2">
      <c r="A150" s="995"/>
      <c r="B150" s="996"/>
      <c r="C150" s="348"/>
      <c r="D150" s="380"/>
      <c r="E150" s="369" t="s">
        <v>2124</v>
      </c>
      <c r="F150" s="369" t="s">
        <v>2140</v>
      </c>
      <c r="G150" s="575" t="s">
        <v>2234</v>
      </c>
      <c r="H150" s="370">
        <v>43101</v>
      </c>
      <c r="I150" s="370">
        <v>43435</v>
      </c>
      <c r="J150" s="381" t="s">
        <v>2213</v>
      </c>
      <c r="K150" s="353">
        <v>23.011199999999995</v>
      </c>
      <c r="L150" s="381">
        <v>12</v>
      </c>
      <c r="M150" s="386">
        <v>39500</v>
      </c>
      <c r="N150" s="352">
        <v>276.13</v>
      </c>
      <c r="O150" s="368">
        <v>41</v>
      </c>
      <c r="P150" s="372">
        <v>111</v>
      </c>
      <c r="R150" s="345"/>
      <c r="S150" s="346"/>
    </row>
    <row r="151" spans="1:19" ht="15" x14ac:dyDescent="0.2">
      <c r="A151" s="995"/>
      <c r="B151" s="996"/>
      <c r="C151" s="348"/>
      <c r="D151" s="380"/>
      <c r="E151" s="369" t="s">
        <v>2124</v>
      </c>
      <c r="F151" s="369" t="s">
        <v>2140</v>
      </c>
      <c r="G151" s="575" t="s">
        <v>2235</v>
      </c>
      <c r="H151" s="370">
        <v>43101</v>
      </c>
      <c r="I151" s="370">
        <v>43435</v>
      </c>
      <c r="J151" s="381" t="s">
        <v>2213</v>
      </c>
      <c r="K151" s="353">
        <v>23.011199999999995</v>
      </c>
      <c r="L151" s="381">
        <v>20</v>
      </c>
      <c r="M151" s="386">
        <v>39500</v>
      </c>
      <c r="N151" s="352">
        <v>460.22</v>
      </c>
      <c r="O151" s="368">
        <v>41</v>
      </c>
      <c r="P151" s="372">
        <v>111</v>
      </c>
      <c r="R151" s="345"/>
      <c r="S151" s="346"/>
    </row>
    <row r="152" spans="1:19" ht="15" x14ac:dyDescent="0.2">
      <c r="A152" s="995"/>
      <c r="B152" s="996"/>
      <c r="C152" s="348"/>
      <c r="D152" s="380"/>
      <c r="E152" s="369" t="s">
        <v>2124</v>
      </c>
      <c r="F152" s="369" t="s">
        <v>2140</v>
      </c>
      <c r="G152" s="575" t="s">
        <v>2236</v>
      </c>
      <c r="H152" s="370">
        <v>43101</v>
      </c>
      <c r="I152" s="370">
        <v>43435</v>
      </c>
      <c r="J152" s="381" t="s">
        <v>2213</v>
      </c>
      <c r="K152" s="353">
        <v>38.35199999999999</v>
      </c>
      <c r="L152" s="381">
        <v>45</v>
      </c>
      <c r="M152" s="386">
        <v>39500</v>
      </c>
      <c r="N152" s="352">
        <v>1726</v>
      </c>
      <c r="O152" s="368">
        <v>41</v>
      </c>
      <c r="P152" s="372">
        <v>111</v>
      </c>
      <c r="R152" s="347"/>
      <c r="S152" s="346"/>
    </row>
    <row r="153" spans="1:19" ht="15" x14ac:dyDescent="0.2">
      <c r="A153" s="995"/>
      <c r="B153" s="996"/>
      <c r="C153" s="348"/>
      <c r="D153" s="380"/>
      <c r="E153" s="369" t="s">
        <v>2124</v>
      </c>
      <c r="F153" s="369" t="s">
        <v>2140</v>
      </c>
      <c r="G153" s="575" t="s">
        <v>2237</v>
      </c>
      <c r="H153" s="370">
        <v>43101</v>
      </c>
      <c r="I153" s="370">
        <v>43435</v>
      </c>
      <c r="J153" s="381" t="s">
        <v>2213</v>
      </c>
      <c r="K153" s="353">
        <v>30.681599999999996</v>
      </c>
      <c r="L153" s="381">
        <v>60</v>
      </c>
      <c r="M153" s="386">
        <v>39500</v>
      </c>
      <c r="N153" s="352">
        <v>1840.9</v>
      </c>
      <c r="O153" s="368">
        <v>41</v>
      </c>
      <c r="P153" s="372">
        <v>111</v>
      </c>
      <c r="R153" s="347"/>
      <c r="S153" s="346"/>
    </row>
    <row r="154" spans="1:19" s="8" customFormat="1" ht="15" x14ac:dyDescent="0.2">
      <c r="A154" s="995"/>
      <c r="B154" s="996"/>
      <c r="C154" s="348"/>
      <c r="D154" s="380"/>
      <c r="E154" s="369" t="s">
        <v>2124</v>
      </c>
      <c r="F154" s="369" t="s">
        <v>2140</v>
      </c>
      <c r="G154" s="575" t="s">
        <v>2238</v>
      </c>
      <c r="H154" s="370">
        <v>43101</v>
      </c>
      <c r="I154" s="370">
        <v>43435</v>
      </c>
      <c r="J154" s="381" t="s">
        <v>2160</v>
      </c>
      <c r="K154" s="353">
        <v>25.84</v>
      </c>
      <c r="L154" s="381">
        <v>5</v>
      </c>
      <c r="M154" s="386">
        <v>39500</v>
      </c>
      <c r="N154" s="352">
        <v>129.19999999999999</v>
      </c>
      <c r="O154" s="368">
        <v>41</v>
      </c>
      <c r="P154" s="372">
        <v>111</v>
      </c>
      <c r="R154" s="22"/>
      <c r="S154" s="22"/>
    </row>
    <row r="155" spans="1:19" ht="15" x14ac:dyDescent="0.2">
      <c r="A155" s="995"/>
      <c r="B155" s="996"/>
      <c r="C155" s="348"/>
      <c r="D155" s="380"/>
      <c r="E155" s="369" t="s">
        <v>2124</v>
      </c>
      <c r="F155" s="369" t="s">
        <v>2140</v>
      </c>
      <c r="G155" s="575" t="s">
        <v>2239</v>
      </c>
      <c r="H155" s="370">
        <v>43101</v>
      </c>
      <c r="I155" s="370">
        <v>43435</v>
      </c>
      <c r="J155" s="381" t="s">
        <v>2160</v>
      </c>
      <c r="K155" s="353">
        <v>3.8351999999999995</v>
      </c>
      <c r="L155" s="381">
        <v>650</v>
      </c>
      <c r="M155" s="386">
        <v>39500</v>
      </c>
      <c r="N155" s="352">
        <v>2492.88</v>
      </c>
      <c r="O155" s="368">
        <v>41</v>
      </c>
      <c r="P155" s="372">
        <v>111</v>
      </c>
    </row>
    <row r="156" spans="1:19" ht="15" x14ac:dyDescent="0.2">
      <c r="A156" s="995"/>
      <c r="B156" s="996"/>
      <c r="C156" s="348"/>
      <c r="D156" s="380"/>
      <c r="E156" s="369" t="s">
        <v>2124</v>
      </c>
      <c r="F156" s="369" t="s">
        <v>2140</v>
      </c>
      <c r="G156" s="575" t="s">
        <v>2240</v>
      </c>
      <c r="H156" s="370">
        <v>43101</v>
      </c>
      <c r="I156" s="370">
        <v>43435</v>
      </c>
      <c r="J156" s="381" t="s">
        <v>2160</v>
      </c>
      <c r="K156" s="353">
        <v>84.37439999999998</v>
      </c>
      <c r="L156" s="381">
        <v>60</v>
      </c>
      <c r="M156" s="386">
        <v>39500</v>
      </c>
      <c r="N156" s="352">
        <v>5062.46</v>
      </c>
      <c r="O156" s="368">
        <v>41</v>
      </c>
      <c r="P156" s="372">
        <v>111</v>
      </c>
    </row>
    <row r="157" spans="1:19" ht="15" x14ac:dyDescent="0.2">
      <c r="A157" s="995"/>
      <c r="B157" s="996"/>
      <c r="C157" s="348"/>
      <c r="D157" s="380"/>
      <c r="E157" s="369" t="s">
        <v>2124</v>
      </c>
      <c r="F157" s="369" t="s">
        <v>2140</v>
      </c>
      <c r="G157" s="575" t="s">
        <v>2241</v>
      </c>
      <c r="H157" s="370">
        <v>43101</v>
      </c>
      <c r="I157" s="370">
        <v>43435</v>
      </c>
      <c r="J157" s="381" t="s">
        <v>2242</v>
      </c>
      <c r="K157" s="353">
        <v>5.3692799999999998</v>
      </c>
      <c r="L157" s="381">
        <v>1300</v>
      </c>
      <c r="M157" s="386">
        <v>39500</v>
      </c>
      <c r="N157" s="352">
        <v>6980.06</v>
      </c>
      <c r="O157" s="368">
        <v>41</v>
      </c>
      <c r="P157" s="372">
        <v>111</v>
      </c>
    </row>
    <row r="158" spans="1:19" ht="15" x14ac:dyDescent="0.2">
      <c r="A158" s="995"/>
      <c r="B158" s="996"/>
      <c r="C158" s="348"/>
      <c r="D158" s="380"/>
      <c r="E158" s="369" t="s">
        <v>2124</v>
      </c>
      <c r="F158" s="369" t="s">
        <v>2140</v>
      </c>
      <c r="G158" s="575" t="s">
        <v>2243</v>
      </c>
      <c r="H158" s="370">
        <v>43101</v>
      </c>
      <c r="I158" s="370">
        <v>43435</v>
      </c>
      <c r="J158" s="381" t="s">
        <v>2200</v>
      </c>
      <c r="K158" s="353">
        <v>30.681599999999996</v>
      </c>
      <c r="L158" s="381">
        <v>15</v>
      </c>
      <c r="M158" s="386">
        <v>39500</v>
      </c>
      <c r="N158" s="352">
        <v>460.22</v>
      </c>
      <c r="O158" s="368">
        <v>41</v>
      </c>
      <c r="P158" s="372">
        <v>111</v>
      </c>
    </row>
    <row r="159" spans="1:19" ht="15" x14ac:dyDescent="0.2">
      <c r="A159" s="995"/>
      <c r="B159" s="996"/>
      <c r="C159" s="348"/>
      <c r="D159" s="380"/>
      <c r="E159" s="369" t="s">
        <v>2124</v>
      </c>
      <c r="F159" s="369" t="s">
        <v>2140</v>
      </c>
      <c r="G159" s="575" t="s">
        <v>2244</v>
      </c>
      <c r="H159" s="370">
        <v>43101</v>
      </c>
      <c r="I159" s="370">
        <v>43435</v>
      </c>
      <c r="J159" s="381" t="s">
        <v>2160</v>
      </c>
      <c r="K159" s="353">
        <v>115.05599999999998</v>
      </c>
      <c r="L159" s="381">
        <v>15</v>
      </c>
      <c r="M159" s="386">
        <v>39500</v>
      </c>
      <c r="N159" s="352">
        <v>1726</v>
      </c>
      <c r="O159" s="368">
        <v>41</v>
      </c>
      <c r="P159" s="372">
        <v>111</v>
      </c>
    </row>
    <row r="160" spans="1:19" ht="15" x14ac:dyDescent="0.2">
      <c r="A160" s="995"/>
      <c r="B160" s="996"/>
      <c r="C160" s="348"/>
      <c r="D160" s="380"/>
      <c r="E160" s="369" t="s">
        <v>2124</v>
      </c>
      <c r="F160" s="369" t="s">
        <v>2140</v>
      </c>
      <c r="G160" s="575" t="s">
        <v>2245</v>
      </c>
      <c r="H160" s="370">
        <v>43101</v>
      </c>
      <c r="I160" s="370">
        <v>43435</v>
      </c>
      <c r="J160" s="381" t="s">
        <v>2178</v>
      </c>
      <c r="K160" s="353">
        <v>115.05599999999998</v>
      </c>
      <c r="L160" s="381">
        <v>12</v>
      </c>
      <c r="M160" s="386">
        <v>39500</v>
      </c>
      <c r="N160" s="352">
        <v>1380.67</v>
      </c>
      <c r="O160" s="368">
        <v>41</v>
      </c>
      <c r="P160" s="372">
        <v>111</v>
      </c>
    </row>
    <row r="161" spans="1:16" ht="15" x14ac:dyDescent="0.2">
      <c r="A161" s="995"/>
      <c r="B161" s="996"/>
      <c r="C161" s="348"/>
      <c r="D161" s="380"/>
      <c r="E161" s="369" t="s">
        <v>2124</v>
      </c>
      <c r="F161" s="369" t="s">
        <v>2140</v>
      </c>
      <c r="G161" s="575" t="s">
        <v>2246</v>
      </c>
      <c r="H161" s="370">
        <v>43101</v>
      </c>
      <c r="I161" s="370">
        <v>43435</v>
      </c>
      <c r="J161" s="381" t="s">
        <v>2213</v>
      </c>
      <c r="K161" s="353">
        <v>76.703999999999979</v>
      </c>
      <c r="L161" s="381">
        <v>108</v>
      </c>
      <c r="M161" s="386">
        <v>39500</v>
      </c>
      <c r="N161" s="352">
        <v>8284.0300000000007</v>
      </c>
      <c r="O161" s="368">
        <v>41</v>
      </c>
      <c r="P161" s="372">
        <v>111</v>
      </c>
    </row>
    <row r="162" spans="1:16" ht="15" x14ac:dyDescent="0.2">
      <c r="A162" s="995"/>
      <c r="B162" s="996"/>
      <c r="C162" s="348"/>
      <c r="D162" s="380"/>
      <c r="E162" s="369" t="s">
        <v>2124</v>
      </c>
      <c r="F162" s="369" t="s">
        <v>2140</v>
      </c>
      <c r="G162" s="575" t="s">
        <v>2247</v>
      </c>
      <c r="H162" s="370">
        <v>43101</v>
      </c>
      <c r="I162" s="370">
        <v>43435</v>
      </c>
      <c r="J162" s="381" t="s">
        <v>2160</v>
      </c>
      <c r="K162" s="353">
        <v>118</v>
      </c>
      <c r="L162" s="381">
        <v>150</v>
      </c>
      <c r="M162" s="386">
        <v>39500</v>
      </c>
      <c r="N162" s="352">
        <v>17700</v>
      </c>
      <c r="O162" s="368">
        <v>41</v>
      </c>
      <c r="P162" s="372">
        <v>111</v>
      </c>
    </row>
    <row r="163" spans="1:16" ht="15" x14ac:dyDescent="0.2">
      <c r="A163" s="995"/>
      <c r="B163" s="996"/>
      <c r="C163" s="348"/>
      <c r="D163" s="380"/>
      <c r="E163" s="369" t="s">
        <v>2124</v>
      </c>
      <c r="F163" s="369" t="s">
        <v>2140</v>
      </c>
      <c r="G163" s="575" t="s">
        <v>2248</v>
      </c>
      <c r="H163" s="370">
        <v>43101</v>
      </c>
      <c r="I163" s="370">
        <v>43435</v>
      </c>
      <c r="J163" s="381" t="s">
        <v>2160</v>
      </c>
      <c r="K163" s="353">
        <v>451.01951999999994</v>
      </c>
      <c r="L163" s="381">
        <v>750</v>
      </c>
      <c r="M163" s="386">
        <v>39500</v>
      </c>
      <c r="N163" s="352">
        <v>338264.6</v>
      </c>
      <c r="O163" s="368">
        <v>41</v>
      </c>
      <c r="P163" s="372">
        <v>111</v>
      </c>
    </row>
    <row r="164" spans="1:16" ht="15" x14ac:dyDescent="0.2">
      <c r="A164" s="995"/>
      <c r="B164" s="996"/>
      <c r="C164" s="348"/>
      <c r="D164" s="380"/>
      <c r="E164" s="369" t="s">
        <v>2124</v>
      </c>
      <c r="F164" s="369" t="s">
        <v>2140</v>
      </c>
      <c r="G164" s="575" t="s">
        <v>2249</v>
      </c>
      <c r="H164" s="370">
        <v>43101</v>
      </c>
      <c r="I164" s="370">
        <v>43435</v>
      </c>
      <c r="J164" s="381" t="s">
        <v>2160</v>
      </c>
      <c r="K164" s="353">
        <v>88.209599999999995</v>
      </c>
      <c r="L164" s="381">
        <v>960</v>
      </c>
      <c r="M164" s="386">
        <v>39500</v>
      </c>
      <c r="N164" s="352">
        <v>84681.22</v>
      </c>
      <c r="O164" s="368">
        <v>41</v>
      </c>
      <c r="P164" s="372">
        <v>111</v>
      </c>
    </row>
    <row r="165" spans="1:16" ht="15" x14ac:dyDescent="0.2">
      <c r="A165" s="995"/>
      <c r="B165" s="996"/>
      <c r="C165" s="348"/>
      <c r="D165" s="380"/>
      <c r="E165" s="369" t="s">
        <v>2124</v>
      </c>
      <c r="F165" s="369" t="s">
        <v>2140</v>
      </c>
      <c r="G165" s="575" t="s">
        <v>2250</v>
      </c>
      <c r="H165" s="370">
        <v>43101</v>
      </c>
      <c r="I165" s="370">
        <v>43435</v>
      </c>
      <c r="J165" s="381" t="s">
        <v>2213</v>
      </c>
      <c r="K165" s="353">
        <v>38.35199999999999</v>
      </c>
      <c r="L165" s="381">
        <v>15</v>
      </c>
      <c r="M165" s="386">
        <v>39500</v>
      </c>
      <c r="N165" s="352">
        <v>575.28</v>
      </c>
      <c r="O165" s="368">
        <v>41</v>
      </c>
      <c r="P165" s="372">
        <v>111</v>
      </c>
    </row>
    <row r="166" spans="1:16" ht="15" x14ac:dyDescent="0.2">
      <c r="A166" s="995"/>
      <c r="B166" s="996"/>
      <c r="C166" s="348"/>
      <c r="D166" s="380"/>
      <c r="E166" s="369" t="s">
        <v>2124</v>
      </c>
      <c r="F166" s="369" t="s">
        <v>2140</v>
      </c>
      <c r="G166" s="575" t="s">
        <v>2251</v>
      </c>
      <c r="H166" s="370">
        <v>43101</v>
      </c>
      <c r="I166" s="370">
        <v>43435</v>
      </c>
      <c r="J166" s="381" t="s">
        <v>2160</v>
      </c>
      <c r="K166" s="353">
        <v>23</v>
      </c>
      <c r="L166" s="381">
        <v>3</v>
      </c>
      <c r="M166" s="386">
        <v>39500</v>
      </c>
      <c r="N166" s="352">
        <v>69</v>
      </c>
      <c r="O166" s="368">
        <v>41</v>
      </c>
      <c r="P166" s="372">
        <v>111</v>
      </c>
    </row>
    <row r="167" spans="1:16" ht="15" x14ac:dyDescent="0.2">
      <c r="A167" s="995"/>
      <c r="B167" s="996"/>
      <c r="C167" s="348"/>
      <c r="D167" s="380"/>
      <c r="E167" s="369" t="s">
        <v>2124</v>
      </c>
      <c r="F167" s="369" t="s">
        <v>2140</v>
      </c>
      <c r="G167" s="575" t="s">
        <v>2252</v>
      </c>
      <c r="H167" s="370">
        <v>43101</v>
      </c>
      <c r="I167" s="370">
        <v>43435</v>
      </c>
      <c r="J167" s="381" t="s">
        <v>2160</v>
      </c>
      <c r="K167" s="353">
        <v>76.703999999999979</v>
      </c>
      <c r="L167" s="381">
        <v>100</v>
      </c>
      <c r="M167" s="386">
        <v>39500</v>
      </c>
      <c r="N167" s="352">
        <v>7670.4</v>
      </c>
      <c r="O167" s="368">
        <v>41</v>
      </c>
      <c r="P167" s="372">
        <v>111</v>
      </c>
    </row>
    <row r="168" spans="1:16" ht="15" x14ac:dyDescent="0.2">
      <c r="A168" s="995"/>
      <c r="B168" s="996"/>
      <c r="C168" s="348"/>
      <c r="D168" s="380"/>
      <c r="E168" s="369"/>
      <c r="F168" s="369"/>
      <c r="G168" s="574" t="s">
        <v>2253</v>
      </c>
      <c r="H168" s="370"/>
      <c r="I168" s="370"/>
      <c r="J168" s="371"/>
      <c r="K168" s="371"/>
      <c r="L168" s="371"/>
      <c r="M168" s="382"/>
      <c r="N168" s="352"/>
      <c r="O168" s="379"/>
      <c r="P168" s="371"/>
    </row>
    <row r="169" spans="1:16" ht="15" x14ac:dyDescent="0.2">
      <c r="A169" s="995"/>
      <c r="B169" s="996"/>
      <c r="C169" s="348"/>
      <c r="D169" s="380"/>
      <c r="E169" s="369" t="s">
        <v>2124</v>
      </c>
      <c r="F169" s="369" t="s">
        <v>2140</v>
      </c>
      <c r="G169" s="575" t="s">
        <v>2254</v>
      </c>
      <c r="H169" s="370">
        <v>43101</v>
      </c>
      <c r="I169" s="370">
        <v>43435</v>
      </c>
      <c r="J169" s="381" t="s">
        <v>2255</v>
      </c>
      <c r="K169" s="353">
        <v>136.5</v>
      </c>
      <c r="L169" s="381">
        <v>25</v>
      </c>
      <c r="M169" s="382">
        <v>39700</v>
      </c>
      <c r="N169" s="352">
        <v>3413</v>
      </c>
      <c r="O169" s="368">
        <v>41</v>
      </c>
      <c r="P169" s="372">
        <v>111</v>
      </c>
    </row>
    <row r="170" spans="1:16" ht="15" x14ac:dyDescent="0.2">
      <c r="A170" s="995"/>
      <c r="B170" s="996"/>
      <c r="C170" s="348"/>
      <c r="D170" s="380"/>
      <c r="E170" s="369" t="s">
        <v>2124</v>
      </c>
      <c r="F170" s="369" t="s">
        <v>2140</v>
      </c>
      <c r="G170" s="575" t="s">
        <v>2256</v>
      </c>
      <c r="H170" s="370">
        <v>43101</v>
      </c>
      <c r="I170" s="370">
        <v>43435</v>
      </c>
      <c r="J170" s="381" t="s">
        <v>2160</v>
      </c>
      <c r="K170" s="353">
        <v>80</v>
      </c>
      <c r="L170" s="381">
        <v>22</v>
      </c>
      <c r="M170" s="382">
        <v>39700</v>
      </c>
      <c r="N170" s="352">
        <v>1760</v>
      </c>
      <c r="O170" s="368">
        <v>41</v>
      </c>
      <c r="P170" s="372">
        <v>111</v>
      </c>
    </row>
    <row r="171" spans="1:16" ht="15" x14ac:dyDescent="0.2">
      <c r="A171" s="995"/>
      <c r="B171" s="996"/>
      <c r="C171" s="348"/>
      <c r="D171" s="380"/>
      <c r="E171" s="369" t="s">
        <v>2124</v>
      </c>
      <c r="F171" s="369" t="s">
        <v>2140</v>
      </c>
      <c r="G171" s="575" t="s">
        <v>2257</v>
      </c>
      <c r="H171" s="370">
        <v>43101</v>
      </c>
      <c r="I171" s="370">
        <v>43435</v>
      </c>
      <c r="J171" s="381" t="s">
        <v>2160</v>
      </c>
      <c r="K171" s="353">
        <v>227.5</v>
      </c>
      <c r="L171" s="381">
        <v>35</v>
      </c>
      <c r="M171" s="382">
        <v>39700</v>
      </c>
      <c r="N171" s="352">
        <v>7963</v>
      </c>
      <c r="O171" s="368">
        <v>41</v>
      </c>
      <c r="P171" s="372">
        <v>111</v>
      </c>
    </row>
    <row r="172" spans="1:16" ht="15" x14ac:dyDescent="0.2">
      <c r="A172" s="995"/>
      <c r="B172" s="996"/>
      <c r="C172" s="348"/>
      <c r="D172" s="380"/>
      <c r="E172" s="369" t="s">
        <v>2124</v>
      </c>
      <c r="F172" s="369" t="s">
        <v>2140</v>
      </c>
      <c r="G172" s="575" t="s">
        <v>2258</v>
      </c>
      <c r="H172" s="370">
        <v>43101</v>
      </c>
      <c r="I172" s="370">
        <v>43435</v>
      </c>
      <c r="J172" s="381" t="s">
        <v>2160</v>
      </c>
      <c r="K172" s="353">
        <v>138.32</v>
      </c>
      <c r="L172" s="381">
        <v>80</v>
      </c>
      <c r="M172" s="382">
        <v>39700</v>
      </c>
      <c r="N172" s="352">
        <v>11066</v>
      </c>
      <c r="O172" s="368">
        <v>41</v>
      </c>
      <c r="P172" s="372">
        <v>111</v>
      </c>
    </row>
    <row r="173" spans="1:16" ht="15" x14ac:dyDescent="0.2">
      <c r="A173" s="995"/>
      <c r="B173" s="996"/>
      <c r="C173" s="348"/>
      <c r="D173" s="380"/>
      <c r="E173" s="369" t="s">
        <v>2124</v>
      </c>
      <c r="F173" s="369" t="s">
        <v>2140</v>
      </c>
      <c r="G173" s="575" t="s">
        <v>2259</v>
      </c>
      <c r="H173" s="370">
        <v>43101</v>
      </c>
      <c r="I173" s="370">
        <v>43435</v>
      </c>
      <c r="J173" s="381" t="s">
        <v>2160</v>
      </c>
      <c r="K173" s="353">
        <v>637</v>
      </c>
      <c r="L173" s="381">
        <v>20</v>
      </c>
      <c r="M173" s="382">
        <v>39700</v>
      </c>
      <c r="N173" s="352">
        <v>12740</v>
      </c>
      <c r="O173" s="368">
        <v>41</v>
      </c>
      <c r="P173" s="372">
        <v>111</v>
      </c>
    </row>
    <row r="174" spans="1:16" ht="15" x14ac:dyDescent="0.2">
      <c r="A174" s="995"/>
      <c r="B174" s="996"/>
      <c r="C174" s="348"/>
      <c r="D174" s="380"/>
      <c r="E174" s="369" t="s">
        <v>2124</v>
      </c>
      <c r="F174" s="369" t="s">
        <v>2140</v>
      </c>
      <c r="G174" s="575" t="s">
        <v>2260</v>
      </c>
      <c r="H174" s="370">
        <v>43101</v>
      </c>
      <c r="I174" s="370">
        <v>43435</v>
      </c>
      <c r="J174" s="381" t="s">
        <v>2160</v>
      </c>
      <c r="K174" s="353">
        <v>91</v>
      </c>
      <c r="L174" s="381">
        <v>5</v>
      </c>
      <c r="M174" s="382">
        <v>39700</v>
      </c>
      <c r="N174" s="352">
        <v>455</v>
      </c>
      <c r="O174" s="368">
        <v>41</v>
      </c>
      <c r="P174" s="372">
        <v>111</v>
      </c>
    </row>
    <row r="175" spans="1:16" ht="15" x14ac:dyDescent="0.2">
      <c r="A175" s="995"/>
      <c r="B175" s="996"/>
      <c r="C175" s="348"/>
      <c r="D175" s="380"/>
      <c r="E175" s="369" t="s">
        <v>2124</v>
      </c>
      <c r="F175" s="369" t="s">
        <v>2140</v>
      </c>
      <c r="G175" s="575" t="s">
        <v>2261</v>
      </c>
      <c r="H175" s="370">
        <v>43101</v>
      </c>
      <c r="I175" s="370">
        <v>43435</v>
      </c>
      <c r="J175" s="381" t="s">
        <v>2160</v>
      </c>
      <c r="K175" s="353">
        <v>91</v>
      </c>
      <c r="L175" s="381">
        <v>70</v>
      </c>
      <c r="M175" s="382">
        <v>39700</v>
      </c>
      <c r="N175" s="352">
        <v>6370</v>
      </c>
      <c r="O175" s="368">
        <v>41</v>
      </c>
      <c r="P175" s="372">
        <v>111</v>
      </c>
    </row>
    <row r="176" spans="1:16" ht="15" x14ac:dyDescent="0.2">
      <c r="A176" s="995"/>
      <c r="B176" s="996"/>
      <c r="C176" s="348"/>
      <c r="D176" s="380"/>
      <c r="E176" s="369" t="s">
        <v>2124</v>
      </c>
      <c r="F176" s="369" t="s">
        <v>2140</v>
      </c>
      <c r="G176" s="575" t="s">
        <v>2262</v>
      </c>
      <c r="H176" s="370">
        <v>43101</v>
      </c>
      <c r="I176" s="370">
        <v>43435</v>
      </c>
      <c r="J176" s="381" t="s">
        <v>2160</v>
      </c>
      <c r="K176" s="353">
        <v>27.3</v>
      </c>
      <c r="L176" s="381">
        <v>60</v>
      </c>
      <c r="M176" s="382">
        <v>39700</v>
      </c>
      <c r="N176" s="352">
        <v>1638</v>
      </c>
      <c r="O176" s="368">
        <v>41</v>
      </c>
      <c r="P176" s="372">
        <v>111</v>
      </c>
    </row>
    <row r="177" spans="1:16" ht="15" x14ac:dyDescent="0.2">
      <c r="A177" s="995"/>
      <c r="B177" s="996"/>
      <c r="C177" s="348"/>
      <c r="D177" s="380"/>
      <c r="E177" s="369" t="s">
        <v>2124</v>
      </c>
      <c r="F177" s="369" t="s">
        <v>2140</v>
      </c>
      <c r="G177" s="575" t="s">
        <v>2263</v>
      </c>
      <c r="H177" s="370">
        <v>43101</v>
      </c>
      <c r="I177" s="370">
        <v>43435</v>
      </c>
      <c r="J177" s="381" t="s">
        <v>2160</v>
      </c>
      <c r="K177" s="353">
        <v>91</v>
      </c>
      <c r="L177" s="381">
        <v>166</v>
      </c>
      <c r="M177" s="382">
        <v>39700</v>
      </c>
      <c r="N177" s="352">
        <v>15106</v>
      </c>
      <c r="O177" s="368">
        <v>41</v>
      </c>
      <c r="P177" s="372">
        <v>111</v>
      </c>
    </row>
    <row r="178" spans="1:16" ht="15" x14ac:dyDescent="0.2">
      <c r="A178" s="995"/>
      <c r="B178" s="996"/>
      <c r="C178" s="348"/>
      <c r="D178" s="380"/>
      <c r="E178" s="369" t="s">
        <v>2124</v>
      </c>
      <c r="F178" s="369" t="s">
        <v>2140</v>
      </c>
      <c r="G178" s="575" t="s">
        <v>2264</v>
      </c>
      <c r="H178" s="370">
        <v>43101</v>
      </c>
      <c r="I178" s="370">
        <v>43435</v>
      </c>
      <c r="J178" s="381" t="s">
        <v>2160</v>
      </c>
      <c r="K178" s="353">
        <v>18.2</v>
      </c>
      <c r="L178" s="381">
        <v>12</v>
      </c>
      <c r="M178" s="382">
        <v>39700</v>
      </c>
      <c r="N178" s="352">
        <v>218</v>
      </c>
      <c r="O178" s="368">
        <v>41</v>
      </c>
      <c r="P178" s="372">
        <v>111</v>
      </c>
    </row>
    <row r="179" spans="1:16" ht="15" x14ac:dyDescent="0.2">
      <c r="A179" s="995"/>
      <c r="B179" s="996"/>
      <c r="C179" s="348"/>
      <c r="D179" s="380"/>
      <c r="E179" s="369" t="s">
        <v>2124</v>
      </c>
      <c r="F179" s="369" t="s">
        <v>2140</v>
      </c>
      <c r="G179" s="575" t="s">
        <v>2265</v>
      </c>
      <c r="H179" s="370">
        <v>43101</v>
      </c>
      <c r="I179" s="370">
        <v>43435</v>
      </c>
      <c r="J179" s="381" t="s">
        <v>2213</v>
      </c>
      <c r="K179" s="353">
        <v>7.28</v>
      </c>
      <c r="L179" s="381">
        <v>36</v>
      </c>
      <c r="M179" s="382">
        <v>39700</v>
      </c>
      <c r="N179" s="352">
        <v>262</v>
      </c>
      <c r="O179" s="368">
        <v>41</v>
      </c>
      <c r="P179" s="372">
        <v>111</v>
      </c>
    </row>
    <row r="180" spans="1:16" ht="15" x14ac:dyDescent="0.2">
      <c r="A180" s="995"/>
      <c r="B180" s="996"/>
      <c r="C180" s="348"/>
      <c r="D180" s="380"/>
      <c r="E180" s="369" t="s">
        <v>2124</v>
      </c>
      <c r="F180" s="369" t="s">
        <v>2140</v>
      </c>
      <c r="G180" s="575" t="s">
        <v>2266</v>
      </c>
      <c r="H180" s="370">
        <v>43101</v>
      </c>
      <c r="I180" s="370">
        <v>43435</v>
      </c>
      <c r="J180" s="381" t="s">
        <v>2160</v>
      </c>
      <c r="K180" s="353">
        <v>54.6</v>
      </c>
      <c r="L180" s="381">
        <v>20</v>
      </c>
      <c r="M180" s="382">
        <v>39700</v>
      </c>
      <c r="N180" s="352">
        <v>1092</v>
      </c>
      <c r="O180" s="368">
        <v>41</v>
      </c>
      <c r="P180" s="372">
        <v>111</v>
      </c>
    </row>
    <row r="181" spans="1:16" ht="15" x14ac:dyDescent="0.2">
      <c r="A181" s="995"/>
      <c r="B181" s="996"/>
      <c r="C181" s="348"/>
      <c r="D181" s="380"/>
      <c r="E181" s="369" t="s">
        <v>2124</v>
      </c>
      <c r="F181" s="369" t="s">
        <v>2140</v>
      </c>
      <c r="G181" s="575" t="s">
        <v>2267</v>
      </c>
      <c r="H181" s="370">
        <v>43101</v>
      </c>
      <c r="I181" s="370">
        <v>43435</v>
      </c>
      <c r="J181" s="381" t="s">
        <v>2160</v>
      </c>
      <c r="K181" s="353">
        <v>54.6</v>
      </c>
      <c r="L181" s="381">
        <v>20</v>
      </c>
      <c r="M181" s="382">
        <v>39700</v>
      </c>
      <c r="N181" s="352">
        <v>1092</v>
      </c>
      <c r="O181" s="368">
        <v>41</v>
      </c>
      <c r="P181" s="372">
        <v>111</v>
      </c>
    </row>
    <row r="182" spans="1:16" ht="15" x14ac:dyDescent="0.2">
      <c r="A182" s="995"/>
      <c r="B182" s="996"/>
      <c r="C182" s="348"/>
      <c r="D182" s="380"/>
      <c r="E182" s="369" t="s">
        <v>2124</v>
      </c>
      <c r="F182" s="369" t="s">
        <v>2140</v>
      </c>
      <c r="G182" s="575" t="s">
        <v>2268</v>
      </c>
      <c r="H182" s="370">
        <v>43101</v>
      </c>
      <c r="I182" s="370">
        <v>43435</v>
      </c>
      <c r="J182" s="381" t="s">
        <v>2160</v>
      </c>
      <c r="K182" s="353">
        <v>18.2</v>
      </c>
      <c r="L182" s="381">
        <v>50</v>
      </c>
      <c r="M182" s="382">
        <v>39700</v>
      </c>
      <c r="N182" s="352">
        <v>910</v>
      </c>
      <c r="O182" s="368">
        <v>41</v>
      </c>
      <c r="P182" s="372">
        <v>111</v>
      </c>
    </row>
    <row r="183" spans="1:16" ht="15" x14ac:dyDescent="0.2">
      <c r="A183" s="995"/>
      <c r="B183" s="996"/>
      <c r="C183" s="348"/>
      <c r="D183" s="380"/>
      <c r="E183" s="369" t="s">
        <v>2124</v>
      </c>
      <c r="F183" s="369" t="s">
        <v>2140</v>
      </c>
      <c r="G183" s="575" t="s">
        <v>2269</v>
      </c>
      <c r="H183" s="370">
        <v>43101</v>
      </c>
      <c r="I183" s="370">
        <v>43435</v>
      </c>
      <c r="J183" s="381" t="s">
        <v>2160</v>
      </c>
      <c r="K183" s="353">
        <v>27.3</v>
      </c>
      <c r="L183" s="381">
        <v>1500</v>
      </c>
      <c r="M183" s="382">
        <v>39700</v>
      </c>
      <c r="N183" s="352">
        <v>40950</v>
      </c>
      <c r="O183" s="368">
        <v>41</v>
      </c>
      <c r="P183" s="372">
        <v>111</v>
      </c>
    </row>
    <row r="184" spans="1:16" ht="15" x14ac:dyDescent="0.2">
      <c r="A184" s="995"/>
      <c r="B184" s="996"/>
      <c r="C184" s="348"/>
      <c r="D184" s="380"/>
      <c r="E184" s="369" t="s">
        <v>2124</v>
      </c>
      <c r="F184" s="369" t="s">
        <v>2140</v>
      </c>
      <c r="G184" s="575" t="s">
        <v>2270</v>
      </c>
      <c r="H184" s="370">
        <v>43101</v>
      </c>
      <c r="I184" s="370">
        <v>43435</v>
      </c>
      <c r="J184" s="381" t="s">
        <v>2160</v>
      </c>
      <c r="K184" s="353">
        <v>9.1</v>
      </c>
      <c r="L184" s="381">
        <v>80</v>
      </c>
      <c r="M184" s="382">
        <v>39700</v>
      </c>
      <c r="N184" s="352">
        <v>728</v>
      </c>
      <c r="O184" s="368">
        <v>41</v>
      </c>
      <c r="P184" s="372">
        <v>111</v>
      </c>
    </row>
    <row r="185" spans="1:16" ht="15" x14ac:dyDescent="0.2">
      <c r="A185" s="995"/>
      <c r="B185" s="996"/>
      <c r="C185" s="348"/>
      <c r="D185" s="380"/>
      <c r="E185" s="369" t="s">
        <v>2124</v>
      </c>
      <c r="F185" s="369" t="s">
        <v>2140</v>
      </c>
      <c r="G185" s="575" t="s">
        <v>2271</v>
      </c>
      <c r="H185" s="370">
        <v>43101</v>
      </c>
      <c r="I185" s="370">
        <v>43435</v>
      </c>
      <c r="J185" s="381" t="s">
        <v>2160</v>
      </c>
      <c r="K185" s="353">
        <v>9.1</v>
      </c>
      <c r="L185" s="381">
        <v>130</v>
      </c>
      <c r="M185" s="382">
        <v>39700</v>
      </c>
      <c r="N185" s="352">
        <v>1183</v>
      </c>
      <c r="O185" s="368">
        <v>41</v>
      </c>
      <c r="P185" s="372">
        <v>111</v>
      </c>
    </row>
    <row r="186" spans="1:16" ht="15" x14ac:dyDescent="0.2">
      <c r="A186" s="995"/>
      <c r="B186" s="996"/>
      <c r="C186" s="348"/>
      <c r="D186" s="380"/>
      <c r="E186" s="369" t="s">
        <v>2124</v>
      </c>
      <c r="F186" s="369" t="s">
        <v>2140</v>
      </c>
      <c r="G186" s="575" t="s">
        <v>2272</v>
      </c>
      <c r="H186" s="370">
        <v>43101</v>
      </c>
      <c r="I186" s="370">
        <v>43435</v>
      </c>
      <c r="J186" s="381" t="s">
        <v>2160</v>
      </c>
      <c r="K186" s="353">
        <v>1</v>
      </c>
      <c r="L186" s="381">
        <v>3055</v>
      </c>
      <c r="M186" s="382">
        <v>39700</v>
      </c>
      <c r="N186" s="352">
        <v>3055</v>
      </c>
      <c r="O186" s="368">
        <v>41</v>
      </c>
      <c r="P186" s="372">
        <v>111</v>
      </c>
    </row>
    <row r="187" spans="1:16" ht="15" x14ac:dyDescent="0.2">
      <c r="A187" s="995"/>
      <c r="B187" s="996"/>
      <c r="C187" s="348"/>
      <c r="D187" s="380"/>
      <c r="E187" s="369"/>
      <c r="F187" s="369"/>
      <c r="G187" s="574" t="s">
        <v>2273</v>
      </c>
      <c r="H187" s="370"/>
      <c r="I187" s="370"/>
      <c r="J187" s="371"/>
      <c r="K187" s="371"/>
      <c r="L187" s="371"/>
      <c r="M187" s="555"/>
      <c r="N187" s="352"/>
      <c r="O187" s="379"/>
      <c r="P187" s="371"/>
    </row>
    <row r="188" spans="1:16" ht="15" x14ac:dyDescent="0.2">
      <c r="A188" s="995"/>
      <c r="B188" s="996"/>
      <c r="C188" s="348"/>
      <c r="D188" s="380"/>
      <c r="E188" s="369" t="s">
        <v>2124</v>
      </c>
      <c r="F188" s="369" t="s">
        <v>2140</v>
      </c>
      <c r="G188" s="575" t="s">
        <v>2274</v>
      </c>
      <c r="H188" s="370">
        <v>43101</v>
      </c>
      <c r="I188" s="370">
        <v>43435</v>
      </c>
      <c r="J188" s="381" t="s">
        <v>2160</v>
      </c>
      <c r="K188" s="353">
        <v>248</v>
      </c>
      <c r="L188" s="374">
        <v>1806</v>
      </c>
      <c r="M188" s="382">
        <v>39800</v>
      </c>
      <c r="N188" s="352">
        <v>447888</v>
      </c>
      <c r="O188" s="368">
        <v>41</v>
      </c>
      <c r="P188" s="372">
        <v>111</v>
      </c>
    </row>
    <row r="189" spans="1:16" ht="15" x14ac:dyDescent="0.2">
      <c r="A189" s="995"/>
      <c r="B189" s="996"/>
      <c r="C189" s="348"/>
      <c r="D189" s="380"/>
      <c r="E189" s="369" t="s">
        <v>2124</v>
      </c>
      <c r="F189" s="369" t="s">
        <v>2140</v>
      </c>
      <c r="G189" s="575" t="s">
        <v>2275</v>
      </c>
      <c r="H189" s="370">
        <v>43101</v>
      </c>
      <c r="I189" s="370">
        <v>43435</v>
      </c>
      <c r="J189" s="381" t="s">
        <v>2160</v>
      </c>
      <c r="K189" s="353">
        <v>40</v>
      </c>
      <c r="L189" s="374">
        <v>873</v>
      </c>
      <c r="M189" s="382">
        <v>39800</v>
      </c>
      <c r="N189" s="352">
        <v>34920</v>
      </c>
      <c r="O189" s="368">
        <v>41</v>
      </c>
      <c r="P189" s="372">
        <v>111</v>
      </c>
    </row>
    <row r="190" spans="1:16" ht="15" x14ac:dyDescent="0.2">
      <c r="A190" s="995"/>
      <c r="B190" s="996"/>
      <c r="C190" s="348"/>
      <c r="D190" s="380"/>
      <c r="E190" s="369" t="s">
        <v>2124</v>
      </c>
      <c r="F190" s="369" t="s">
        <v>2140</v>
      </c>
      <c r="G190" s="575" t="s">
        <v>2276</v>
      </c>
      <c r="H190" s="370">
        <v>43101</v>
      </c>
      <c r="I190" s="370">
        <v>43435</v>
      </c>
      <c r="J190" s="381" t="s">
        <v>2160</v>
      </c>
      <c r="K190" s="353">
        <v>30</v>
      </c>
      <c r="L190" s="374">
        <v>860</v>
      </c>
      <c r="M190" s="382">
        <v>39800</v>
      </c>
      <c r="N190" s="352">
        <v>25800</v>
      </c>
      <c r="O190" s="368">
        <v>41</v>
      </c>
      <c r="P190" s="372">
        <v>111</v>
      </c>
    </row>
    <row r="191" spans="1:16" ht="15" x14ac:dyDescent="0.2">
      <c r="A191" s="995"/>
      <c r="B191" s="996"/>
      <c r="C191" s="348"/>
      <c r="D191" s="380"/>
      <c r="E191" s="369" t="s">
        <v>2124</v>
      </c>
      <c r="F191" s="369" t="s">
        <v>2140</v>
      </c>
      <c r="G191" s="575" t="s">
        <v>2277</v>
      </c>
      <c r="H191" s="370">
        <v>43101</v>
      </c>
      <c r="I191" s="370">
        <v>43435</v>
      </c>
      <c r="J191" s="381" t="s">
        <v>2160</v>
      </c>
      <c r="K191" s="353">
        <v>35</v>
      </c>
      <c r="L191" s="374">
        <v>1114</v>
      </c>
      <c r="M191" s="382">
        <v>39800</v>
      </c>
      <c r="N191" s="352">
        <v>38990</v>
      </c>
      <c r="O191" s="368">
        <v>41</v>
      </c>
      <c r="P191" s="372">
        <v>111</v>
      </c>
    </row>
    <row r="192" spans="1:16" ht="15" x14ac:dyDescent="0.2">
      <c r="A192" s="995"/>
      <c r="B192" s="996"/>
      <c r="C192" s="348"/>
      <c r="D192" s="380"/>
      <c r="E192" s="369" t="s">
        <v>2124</v>
      </c>
      <c r="F192" s="369" t="s">
        <v>2140</v>
      </c>
      <c r="G192" s="575" t="s">
        <v>2278</v>
      </c>
      <c r="H192" s="370">
        <v>43101</v>
      </c>
      <c r="I192" s="370">
        <v>43435</v>
      </c>
      <c r="J192" s="381" t="s">
        <v>2160</v>
      </c>
      <c r="K192" s="353">
        <v>20</v>
      </c>
      <c r="L192" s="374">
        <v>120.1</v>
      </c>
      <c r="M192" s="382">
        <v>39800</v>
      </c>
      <c r="N192" s="352">
        <v>2402</v>
      </c>
      <c r="O192" s="368">
        <v>41</v>
      </c>
      <c r="P192" s="372">
        <v>111</v>
      </c>
    </row>
    <row r="193" spans="1:16" ht="15" x14ac:dyDescent="0.2">
      <c r="A193" s="997" t="s">
        <v>2279</v>
      </c>
      <c r="B193" s="997"/>
      <c r="C193" s="997"/>
      <c r="D193" s="997"/>
      <c r="E193" s="997"/>
      <c r="F193" s="997"/>
      <c r="G193" s="997"/>
      <c r="H193" s="997"/>
      <c r="I193" s="997"/>
      <c r="J193" s="997"/>
      <c r="K193" s="997"/>
      <c r="L193" s="997"/>
      <c r="M193" s="997"/>
      <c r="N193" s="556">
        <f>SUM(N16:N192)</f>
        <v>5537080.080000001</v>
      </c>
      <c r="O193" s="557"/>
      <c r="P193" s="557"/>
    </row>
    <row r="194" spans="1:16" ht="15" x14ac:dyDescent="0.2">
      <c r="A194" s="998" t="s">
        <v>2420</v>
      </c>
      <c r="B194" s="998" t="s">
        <v>2421</v>
      </c>
      <c r="C194" s="387"/>
      <c r="D194" s="387"/>
      <c r="E194" s="373"/>
      <c r="F194" s="381"/>
      <c r="G194" s="579" t="s">
        <v>2111</v>
      </c>
      <c r="H194" s="388"/>
      <c r="I194" s="388"/>
      <c r="J194" s="367"/>
      <c r="K194" s="367"/>
      <c r="L194" s="405"/>
      <c r="M194" s="388"/>
      <c r="N194" s="568"/>
      <c r="O194" s="381"/>
      <c r="P194" s="367"/>
    </row>
    <row r="195" spans="1:16" ht="15" x14ac:dyDescent="0.2">
      <c r="A195" s="998"/>
      <c r="B195" s="998"/>
      <c r="C195" s="387"/>
      <c r="D195" s="387"/>
      <c r="E195" s="369" t="s">
        <v>2124</v>
      </c>
      <c r="F195" s="381" t="s">
        <v>2281</v>
      </c>
      <c r="G195" s="414" t="s">
        <v>2282</v>
      </c>
      <c r="H195" s="388" t="s">
        <v>2283</v>
      </c>
      <c r="I195" s="388" t="s">
        <v>2284</v>
      </c>
      <c r="J195" s="367" t="s">
        <v>2285</v>
      </c>
      <c r="K195" s="367">
        <v>6</v>
      </c>
      <c r="L195" s="405">
        <v>800</v>
      </c>
      <c r="M195" s="388">
        <v>21100</v>
      </c>
      <c r="N195" s="562">
        <v>4800</v>
      </c>
      <c r="O195" s="381">
        <v>44</v>
      </c>
      <c r="P195" s="367">
        <v>551</v>
      </c>
    </row>
    <row r="196" spans="1:16" ht="15" x14ac:dyDescent="0.2">
      <c r="A196" s="998"/>
      <c r="B196" s="998"/>
      <c r="C196" s="387"/>
      <c r="D196" s="387"/>
      <c r="E196" s="369" t="s">
        <v>2124</v>
      </c>
      <c r="F196" s="381" t="s">
        <v>2281</v>
      </c>
      <c r="G196" s="414" t="s">
        <v>2112</v>
      </c>
      <c r="H196" s="388" t="s">
        <v>2286</v>
      </c>
      <c r="I196" s="388" t="s">
        <v>2284</v>
      </c>
      <c r="J196" s="367" t="s">
        <v>2285</v>
      </c>
      <c r="K196" s="367">
        <v>7</v>
      </c>
      <c r="L196" s="405">
        <v>4000</v>
      </c>
      <c r="M196" s="388">
        <v>21200</v>
      </c>
      <c r="N196" s="562">
        <v>24000</v>
      </c>
      <c r="O196" s="381">
        <v>44</v>
      </c>
      <c r="P196" s="367">
        <v>551</v>
      </c>
    </row>
    <row r="197" spans="1:16" ht="15" x14ac:dyDescent="0.2">
      <c r="A197" s="998"/>
      <c r="B197" s="998"/>
      <c r="C197" s="387"/>
      <c r="D197" s="387"/>
      <c r="E197" s="369" t="s">
        <v>2124</v>
      </c>
      <c r="F197" s="381" t="s">
        <v>2281</v>
      </c>
      <c r="G197" s="414" t="s">
        <v>2115</v>
      </c>
      <c r="H197" s="388" t="s">
        <v>2286</v>
      </c>
      <c r="I197" s="388" t="s">
        <v>2284</v>
      </c>
      <c r="J197" s="367" t="s">
        <v>2285</v>
      </c>
      <c r="K197" s="367">
        <v>7</v>
      </c>
      <c r="L197" s="405">
        <v>600</v>
      </c>
      <c r="M197" s="389">
        <v>21300</v>
      </c>
      <c r="N197" s="562">
        <v>4200</v>
      </c>
      <c r="O197" s="381">
        <v>44</v>
      </c>
      <c r="P197" s="367">
        <v>551</v>
      </c>
    </row>
    <row r="198" spans="1:16" ht="28.5" x14ac:dyDescent="0.2">
      <c r="A198" s="998"/>
      <c r="B198" s="998"/>
      <c r="C198" s="387"/>
      <c r="D198" s="387"/>
      <c r="E198" s="369" t="s">
        <v>2124</v>
      </c>
      <c r="F198" s="381" t="s">
        <v>2281</v>
      </c>
      <c r="G198" s="414" t="s">
        <v>2424</v>
      </c>
      <c r="H198" s="388" t="s">
        <v>2283</v>
      </c>
      <c r="I198" s="388" t="s">
        <v>2284</v>
      </c>
      <c r="J198" s="367" t="s">
        <v>2285</v>
      </c>
      <c r="K198" s="367">
        <v>5</v>
      </c>
      <c r="L198" s="405">
        <v>1127</v>
      </c>
      <c r="M198" s="388">
        <v>21400</v>
      </c>
      <c r="N198" s="562">
        <v>5635</v>
      </c>
      <c r="O198" s="381">
        <v>44</v>
      </c>
      <c r="P198" s="367">
        <v>551</v>
      </c>
    </row>
    <row r="199" spans="1:16" ht="15" x14ac:dyDescent="0.2">
      <c r="A199" s="998"/>
      <c r="B199" s="998"/>
      <c r="C199" s="387"/>
      <c r="D199" s="552"/>
      <c r="E199" s="552"/>
      <c r="F199" s="381"/>
      <c r="G199" s="581" t="s">
        <v>2313</v>
      </c>
      <c r="H199" s="388"/>
      <c r="I199" s="388"/>
      <c r="J199" s="367"/>
      <c r="K199" s="367"/>
      <c r="L199" s="405"/>
      <c r="M199" s="388"/>
      <c r="N199" s="562"/>
      <c r="O199" s="381"/>
      <c r="P199" s="367"/>
    </row>
    <row r="200" spans="1:16" ht="15" x14ac:dyDescent="0.2">
      <c r="A200" s="998"/>
      <c r="B200" s="998"/>
      <c r="C200" s="387"/>
      <c r="D200" s="387"/>
      <c r="E200" s="369" t="s">
        <v>2124</v>
      </c>
      <c r="F200" s="381" t="s">
        <v>2281</v>
      </c>
      <c r="G200" s="582" t="s">
        <v>2287</v>
      </c>
      <c r="H200" s="388" t="s">
        <v>2288</v>
      </c>
      <c r="I200" s="388" t="s">
        <v>2284</v>
      </c>
      <c r="J200" s="367" t="s">
        <v>2425</v>
      </c>
      <c r="K200" s="367">
        <v>5</v>
      </c>
      <c r="L200" s="405">
        <v>1700</v>
      </c>
      <c r="M200" s="388">
        <v>22110</v>
      </c>
      <c r="N200" s="562">
        <v>8500</v>
      </c>
      <c r="O200" s="381">
        <v>44</v>
      </c>
      <c r="P200" s="367">
        <v>551</v>
      </c>
    </row>
    <row r="201" spans="1:16" ht="15" x14ac:dyDescent="0.2">
      <c r="A201" s="998"/>
      <c r="B201" s="998"/>
      <c r="C201" s="387"/>
      <c r="D201" s="387"/>
      <c r="E201" s="369" t="s">
        <v>2124</v>
      </c>
      <c r="F201" s="381" t="s">
        <v>2281</v>
      </c>
      <c r="G201" s="582" t="s">
        <v>2289</v>
      </c>
      <c r="H201" s="388" t="s">
        <v>2288</v>
      </c>
      <c r="I201" s="388" t="s">
        <v>2284</v>
      </c>
      <c r="J201" s="367" t="s">
        <v>2425</v>
      </c>
      <c r="K201" s="367">
        <v>5</v>
      </c>
      <c r="L201" s="405">
        <v>2400</v>
      </c>
      <c r="M201" s="388">
        <v>22110</v>
      </c>
      <c r="N201" s="562">
        <v>9600</v>
      </c>
      <c r="O201" s="381">
        <v>44</v>
      </c>
      <c r="P201" s="367">
        <v>551</v>
      </c>
    </row>
    <row r="202" spans="1:16" ht="28.5" x14ac:dyDescent="0.2">
      <c r="A202" s="998"/>
      <c r="B202" s="998"/>
      <c r="C202" s="387"/>
      <c r="D202" s="387"/>
      <c r="E202" s="369" t="s">
        <v>2124</v>
      </c>
      <c r="F202" s="381" t="s">
        <v>2281</v>
      </c>
      <c r="G202" s="582" t="s">
        <v>2290</v>
      </c>
      <c r="H202" s="388" t="s">
        <v>2288</v>
      </c>
      <c r="I202" s="388" t="s">
        <v>2284</v>
      </c>
      <c r="J202" s="367" t="s">
        <v>2425</v>
      </c>
      <c r="K202" s="367">
        <v>60</v>
      </c>
      <c r="L202" s="405">
        <v>130</v>
      </c>
      <c r="M202" s="388">
        <v>22110</v>
      </c>
      <c r="N202" s="562">
        <v>7800</v>
      </c>
      <c r="O202" s="381">
        <v>44</v>
      </c>
      <c r="P202" s="367">
        <v>551</v>
      </c>
    </row>
    <row r="203" spans="1:16" ht="15" x14ac:dyDescent="0.2">
      <c r="A203" s="998"/>
      <c r="B203" s="998"/>
      <c r="C203" s="387"/>
      <c r="D203" s="387"/>
      <c r="E203" s="369" t="s">
        <v>2124</v>
      </c>
      <c r="F203" s="381" t="s">
        <v>2281</v>
      </c>
      <c r="G203" s="582" t="s">
        <v>2287</v>
      </c>
      <c r="H203" s="388" t="s">
        <v>2288</v>
      </c>
      <c r="I203" s="388" t="s">
        <v>2284</v>
      </c>
      <c r="J203" s="367" t="s">
        <v>2426</v>
      </c>
      <c r="K203" s="367">
        <v>20</v>
      </c>
      <c r="L203" s="405">
        <v>350</v>
      </c>
      <c r="M203" s="388">
        <v>22210</v>
      </c>
      <c r="N203" s="562">
        <v>7000</v>
      </c>
      <c r="O203" s="381">
        <v>44</v>
      </c>
      <c r="P203" s="367">
        <v>551</v>
      </c>
    </row>
    <row r="204" spans="1:16" ht="15" x14ac:dyDescent="0.2">
      <c r="A204" s="998"/>
      <c r="B204" s="998"/>
      <c r="C204" s="387"/>
      <c r="D204" s="387"/>
      <c r="E204" s="369" t="s">
        <v>2124</v>
      </c>
      <c r="F204" s="381" t="s">
        <v>2281</v>
      </c>
      <c r="G204" s="582" t="s">
        <v>2289</v>
      </c>
      <c r="H204" s="388" t="s">
        <v>2288</v>
      </c>
      <c r="I204" s="388" t="s">
        <v>2284</v>
      </c>
      <c r="J204" s="367" t="s">
        <v>2426</v>
      </c>
      <c r="K204" s="367">
        <v>20</v>
      </c>
      <c r="L204" s="405">
        <v>350</v>
      </c>
      <c r="M204" s="388">
        <v>22210</v>
      </c>
      <c r="N204" s="562">
        <v>7000</v>
      </c>
      <c r="O204" s="381">
        <v>44</v>
      </c>
      <c r="P204" s="367">
        <v>551</v>
      </c>
    </row>
    <row r="205" spans="1:16" ht="28.5" x14ac:dyDescent="0.2">
      <c r="A205" s="998"/>
      <c r="B205" s="998"/>
      <c r="C205" s="387"/>
      <c r="D205" s="387"/>
      <c r="E205" s="369" t="s">
        <v>2124</v>
      </c>
      <c r="F205" s="381" t="s">
        <v>2281</v>
      </c>
      <c r="G205" s="582" t="s">
        <v>2290</v>
      </c>
      <c r="H205" s="388" t="s">
        <v>2288</v>
      </c>
      <c r="I205" s="388" t="s">
        <v>2284</v>
      </c>
      <c r="J205" s="367" t="s">
        <v>2426</v>
      </c>
      <c r="K205" s="367">
        <v>70</v>
      </c>
      <c r="L205" s="405">
        <v>180</v>
      </c>
      <c r="M205" s="388">
        <v>22210</v>
      </c>
      <c r="N205" s="562">
        <v>12600</v>
      </c>
      <c r="O205" s="381">
        <v>44</v>
      </c>
      <c r="P205" s="367">
        <v>551</v>
      </c>
    </row>
    <row r="206" spans="1:16" ht="15" x14ac:dyDescent="0.2">
      <c r="A206" s="998"/>
      <c r="B206" s="998"/>
      <c r="C206" s="387"/>
      <c r="D206" s="387"/>
      <c r="E206" s="369"/>
      <c r="F206" s="381"/>
      <c r="G206" s="581" t="s">
        <v>43</v>
      </c>
      <c r="H206" s="388"/>
      <c r="I206" s="388"/>
      <c r="J206" s="367"/>
      <c r="K206" s="367"/>
      <c r="L206" s="405"/>
      <c r="M206" s="388"/>
      <c r="N206" s="562"/>
      <c r="O206" s="381"/>
      <c r="P206" s="367"/>
    </row>
    <row r="207" spans="1:16" ht="15" x14ac:dyDescent="0.2">
      <c r="A207" s="998"/>
      <c r="B207" s="998"/>
      <c r="C207" s="387"/>
      <c r="D207" s="387"/>
      <c r="E207" s="369" t="s">
        <v>2124</v>
      </c>
      <c r="F207" s="381" t="s">
        <v>2281</v>
      </c>
      <c r="G207" s="582" t="s">
        <v>2291</v>
      </c>
      <c r="H207" s="388" t="s">
        <v>2288</v>
      </c>
      <c r="I207" s="388" t="s">
        <v>2284</v>
      </c>
      <c r="J207" s="367" t="s">
        <v>2427</v>
      </c>
      <c r="K207" s="367">
        <v>5</v>
      </c>
      <c r="L207" s="405">
        <v>100</v>
      </c>
      <c r="M207" s="388">
        <v>22300</v>
      </c>
      <c r="N207" s="562">
        <v>500</v>
      </c>
      <c r="O207" s="381">
        <v>44</v>
      </c>
      <c r="P207" s="367">
        <v>551</v>
      </c>
    </row>
    <row r="208" spans="1:16" ht="15" x14ac:dyDescent="0.2">
      <c r="A208" s="998"/>
      <c r="B208" s="998"/>
      <c r="C208" s="387"/>
      <c r="D208" s="387"/>
      <c r="E208" s="369" t="s">
        <v>2124</v>
      </c>
      <c r="F208" s="381" t="s">
        <v>2281</v>
      </c>
      <c r="G208" s="582" t="s">
        <v>2292</v>
      </c>
      <c r="H208" s="388" t="s">
        <v>2288</v>
      </c>
      <c r="I208" s="388" t="s">
        <v>2284</v>
      </c>
      <c r="J208" s="367" t="s">
        <v>2427</v>
      </c>
      <c r="K208" s="367">
        <v>5</v>
      </c>
      <c r="L208" s="405">
        <v>100</v>
      </c>
      <c r="M208" s="388">
        <v>22300</v>
      </c>
      <c r="N208" s="562">
        <v>500</v>
      </c>
      <c r="O208" s="381">
        <v>44</v>
      </c>
      <c r="P208" s="367">
        <v>551</v>
      </c>
    </row>
    <row r="209" spans="1:16" ht="28.5" x14ac:dyDescent="0.2">
      <c r="A209" s="998"/>
      <c r="B209" s="998"/>
      <c r="C209" s="390"/>
      <c r="D209" s="390"/>
      <c r="E209" s="369" t="s">
        <v>2124</v>
      </c>
      <c r="F209" s="381" t="s">
        <v>2281</v>
      </c>
      <c r="G209" s="582" t="s">
        <v>2293</v>
      </c>
      <c r="H209" s="388" t="s">
        <v>2288</v>
      </c>
      <c r="I209" s="388" t="s">
        <v>2284</v>
      </c>
      <c r="J209" s="367" t="s">
        <v>2428</v>
      </c>
      <c r="K209" s="367">
        <v>10</v>
      </c>
      <c r="L209" s="405">
        <v>200</v>
      </c>
      <c r="M209" s="388">
        <v>22300</v>
      </c>
      <c r="N209" s="562">
        <v>2000</v>
      </c>
      <c r="O209" s="381">
        <v>44</v>
      </c>
      <c r="P209" s="367">
        <v>551</v>
      </c>
    </row>
    <row r="210" spans="1:16" ht="15" x14ac:dyDescent="0.2">
      <c r="A210" s="998"/>
      <c r="B210" s="998"/>
      <c r="C210" s="390"/>
      <c r="D210" s="390"/>
      <c r="E210" s="369"/>
      <c r="F210" s="381"/>
      <c r="G210" s="581" t="s">
        <v>2498</v>
      </c>
      <c r="H210" s="388"/>
      <c r="I210" s="388"/>
      <c r="J210" s="367"/>
      <c r="K210" s="367"/>
      <c r="L210" s="405"/>
      <c r="M210" s="388"/>
      <c r="N210" s="562"/>
      <c r="O210" s="381"/>
      <c r="P210" s="367"/>
    </row>
    <row r="211" spans="1:16" ht="15" x14ac:dyDescent="0.2">
      <c r="A211" s="998"/>
      <c r="B211" s="998"/>
      <c r="C211" s="390"/>
      <c r="D211" s="390"/>
      <c r="E211" s="369" t="s">
        <v>2124</v>
      </c>
      <c r="F211" s="381" t="s">
        <v>2281</v>
      </c>
      <c r="G211" s="582" t="s">
        <v>2294</v>
      </c>
      <c r="H211" s="388" t="s">
        <v>2295</v>
      </c>
      <c r="I211" s="388" t="s">
        <v>2296</v>
      </c>
      <c r="J211" s="367" t="s">
        <v>2281</v>
      </c>
      <c r="K211" s="367">
        <v>1</v>
      </c>
      <c r="L211" s="405">
        <v>200000</v>
      </c>
      <c r="M211" s="388">
        <v>25230</v>
      </c>
      <c r="N211" s="562">
        <v>200000</v>
      </c>
      <c r="O211" s="381">
        <v>44</v>
      </c>
      <c r="P211" s="367">
        <v>551</v>
      </c>
    </row>
    <row r="212" spans="1:16" ht="60" x14ac:dyDescent="0.2">
      <c r="A212" s="998"/>
      <c r="B212" s="998"/>
      <c r="C212" s="390"/>
      <c r="D212" s="390"/>
      <c r="E212" s="369"/>
      <c r="F212" s="381"/>
      <c r="G212" s="412" t="s">
        <v>2434</v>
      </c>
      <c r="H212" s="388"/>
      <c r="I212" s="388"/>
      <c r="J212" s="367"/>
      <c r="K212" s="367"/>
      <c r="L212" s="405"/>
      <c r="M212" s="388"/>
      <c r="N212" s="562"/>
      <c r="O212" s="381"/>
      <c r="P212" s="367"/>
    </row>
    <row r="213" spans="1:16" s="560" customFormat="1" ht="28.5" x14ac:dyDescent="0.2">
      <c r="A213" s="998"/>
      <c r="B213" s="998"/>
      <c r="C213" s="559"/>
      <c r="D213" s="559"/>
      <c r="E213" s="377" t="s">
        <v>2124</v>
      </c>
      <c r="F213" s="381" t="s">
        <v>2281</v>
      </c>
      <c r="G213" s="414" t="s">
        <v>2429</v>
      </c>
      <c r="H213" s="381" t="s">
        <v>2283</v>
      </c>
      <c r="I213" s="381" t="s">
        <v>2284</v>
      </c>
      <c r="J213" s="381" t="s">
        <v>2285</v>
      </c>
      <c r="K213" s="555">
        <v>1.8</v>
      </c>
      <c r="L213" s="555">
        <v>9504</v>
      </c>
      <c r="M213" s="381">
        <v>31110</v>
      </c>
      <c r="N213" s="563">
        <v>17230</v>
      </c>
      <c r="O213" s="381">
        <v>44</v>
      </c>
      <c r="P213" s="381">
        <v>551</v>
      </c>
    </row>
    <row r="214" spans="1:16" s="560" customFormat="1" ht="15" x14ac:dyDescent="0.2">
      <c r="A214" s="998"/>
      <c r="B214" s="998"/>
      <c r="C214" s="559"/>
      <c r="D214" s="559"/>
      <c r="E214" s="377"/>
      <c r="F214" s="381"/>
      <c r="G214" s="583" t="s">
        <v>2499</v>
      </c>
      <c r="H214" s="381"/>
      <c r="I214" s="381"/>
      <c r="J214" s="381"/>
      <c r="K214" s="555"/>
      <c r="L214" s="555"/>
      <c r="M214" s="381"/>
      <c r="N214" s="563"/>
      <c r="O214" s="381"/>
      <c r="P214" s="381"/>
    </row>
    <row r="215" spans="1:16" ht="15" x14ac:dyDescent="0.2">
      <c r="A215" s="998"/>
      <c r="B215" s="998"/>
      <c r="C215" s="390"/>
      <c r="D215" s="390"/>
      <c r="E215" s="369" t="s">
        <v>2124</v>
      </c>
      <c r="F215" s="381" t="s">
        <v>103</v>
      </c>
      <c r="G215" s="582" t="s">
        <v>2297</v>
      </c>
      <c r="H215" s="388" t="s">
        <v>2283</v>
      </c>
      <c r="I215" s="388" t="s">
        <v>2296</v>
      </c>
      <c r="J215" s="367" t="s">
        <v>2430</v>
      </c>
      <c r="K215" s="367">
        <v>2</v>
      </c>
      <c r="L215" s="405">
        <v>2500</v>
      </c>
      <c r="M215" s="388">
        <v>32100</v>
      </c>
      <c r="N215" s="562">
        <v>5000</v>
      </c>
      <c r="O215" s="381">
        <v>44</v>
      </c>
      <c r="P215" s="367">
        <v>551</v>
      </c>
    </row>
    <row r="216" spans="1:16" ht="15" x14ac:dyDescent="0.2">
      <c r="A216" s="998"/>
      <c r="B216" s="998"/>
      <c r="C216" s="387"/>
      <c r="D216" s="387"/>
      <c r="E216" s="369" t="s">
        <v>2124</v>
      </c>
      <c r="F216" s="381" t="s">
        <v>103</v>
      </c>
      <c r="G216" s="582" t="s">
        <v>2298</v>
      </c>
      <c r="H216" s="388" t="s">
        <v>2288</v>
      </c>
      <c r="I216" s="388" t="s">
        <v>2299</v>
      </c>
      <c r="J216" s="367" t="s">
        <v>2431</v>
      </c>
      <c r="K216" s="367">
        <v>50</v>
      </c>
      <c r="L216" s="405">
        <v>25</v>
      </c>
      <c r="M216" s="388">
        <v>32200</v>
      </c>
      <c r="N216" s="562">
        <v>1334</v>
      </c>
      <c r="O216" s="381">
        <v>44</v>
      </c>
      <c r="P216" s="367">
        <v>551</v>
      </c>
    </row>
    <row r="217" spans="1:16" ht="15" x14ac:dyDescent="0.2">
      <c r="A217" s="998"/>
      <c r="B217" s="998"/>
      <c r="C217" s="387"/>
      <c r="D217" s="387"/>
      <c r="E217" s="369" t="s">
        <v>2124</v>
      </c>
      <c r="F217" s="381" t="s">
        <v>103</v>
      </c>
      <c r="G217" s="582" t="s">
        <v>2300</v>
      </c>
      <c r="H217" s="388" t="s">
        <v>2288</v>
      </c>
      <c r="I217" s="388" t="s">
        <v>2299</v>
      </c>
      <c r="J217" s="367" t="s">
        <v>2367</v>
      </c>
      <c r="K217" s="406">
        <v>1604.278</v>
      </c>
      <c r="L217" s="405">
        <v>3.74</v>
      </c>
      <c r="M217" s="388">
        <v>34110</v>
      </c>
      <c r="N217" s="562">
        <v>5999.9997200000007</v>
      </c>
      <c r="O217" s="381">
        <v>44</v>
      </c>
      <c r="P217" s="367">
        <v>551</v>
      </c>
    </row>
    <row r="218" spans="1:16" ht="15" x14ac:dyDescent="0.2">
      <c r="A218" s="998"/>
      <c r="B218" s="998"/>
      <c r="C218" s="387"/>
      <c r="D218" s="387"/>
      <c r="E218" s="369" t="s">
        <v>2124</v>
      </c>
      <c r="F218" s="381" t="s">
        <v>103</v>
      </c>
      <c r="G218" s="582" t="s">
        <v>2177</v>
      </c>
      <c r="H218" s="388" t="s">
        <v>2288</v>
      </c>
      <c r="I218" s="388" t="s">
        <v>2284</v>
      </c>
      <c r="J218" s="367" t="s">
        <v>2178</v>
      </c>
      <c r="K218" s="367">
        <v>10</v>
      </c>
      <c r="L218" s="405">
        <v>20</v>
      </c>
      <c r="M218" s="388">
        <v>39100</v>
      </c>
      <c r="N218" s="562">
        <v>200</v>
      </c>
      <c r="O218" s="381">
        <v>44</v>
      </c>
      <c r="P218" s="367">
        <v>551</v>
      </c>
    </row>
    <row r="219" spans="1:16" ht="15" x14ac:dyDescent="0.2">
      <c r="A219" s="998"/>
      <c r="B219" s="998"/>
      <c r="C219" s="387"/>
      <c r="D219" s="387"/>
      <c r="E219" s="369" t="s">
        <v>2124</v>
      </c>
      <c r="F219" s="381" t="s">
        <v>103</v>
      </c>
      <c r="G219" s="582" t="s">
        <v>2194</v>
      </c>
      <c r="H219" s="388" t="s">
        <v>2288</v>
      </c>
      <c r="I219" s="388" t="s">
        <v>2284</v>
      </c>
      <c r="J219" s="367" t="s">
        <v>2191</v>
      </c>
      <c r="K219" s="367">
        <v>50</v>
      </c>
      <c r="L219" s="405">
        <v>30</v>
      </c>
      <c r="M219" s="388">
        <v>39100</v>
      </c>
      <c r="N219" s="562">
        <v>1500</v>
      </c>
      <c r="O219" s="381">
        <v>44</v>
      </c>
      <c r="P219" s="367">
        <v>551</v>
      </c>
    </row>
    <row r="220" spans="1:16" ht="15" x14ac:dyDescent="0.2">
      <c r="A220" s="998"/>
      <c r="B220" s="998"/>
      <c r="C220" s="387"/>
      <c r="D220" s="387"/>
      <c r="E220" s="369" t="s">
        <v>2124</v>
      </c>
      <c r="F220" s="381" t="s">
        <v>103</v>
      </c>
      <c r="G220" s="582" t="s">
        <v>2301</v>
      </c>
      <c r="H220" s="388" t="s">
        <v>2288</v>
      </c>
      <c r="I220" s="388" t="s">
        <v>2299</v>
      </c>
      <c r="J220" s="367" t="s">
        <v>2160</v>
      </c>
      <c r="K220" s="367">
        <v>10</v>
      </c>
      <c r="L220" s="405">
        <v>970</v>
      </c>
      <c r="M220" s="388">
        <v>39500</v>
      </c>
      <c r="N220" s="562">
        <v>10000</v>
      </c>
      <c r="O220" s="381">
        <v>44</v>
      </c>
      <c r="P220" s="367">
        <v>551</v>
      </c>
    </row>
    <row r="221" spans="1:16" ht="15" x14ac:dyDescent="0.2">
      <c r="A221" s="998"/>
      <c r="B221" s="998"/>
      <c r="C221" s="387"/>
      <c r="D221" s="387"/>
      <c r="E221" s="369" t="s">
        <v>2124</v>
      </c>
      <c r="F221" s="381" t="s">
        <v>2281</v>
      </c>
      <c r="G221" s="582" t="s">
        <v>2302</v>
      </c>
      <c r="H221" s="388" t="s">
        <v>2288</v>
      </c>
      <c r="I221" s="388" t="s">
        <v>2284</v>
      </c>
      <c r="J221" s="367" t="s">
        <v>2432</v>
      </c>
      <c r="K221" s="367">
        <v>5</v>
      </c>
      <c r="L221" s="405">
        <v>100</v>
      </c>
      <c r="M221" s="388">
        <v>85100</v>
      </c>
      <c r="N221" s="562">
        <v>500</v>
      </c>
      <c r="O221" s="381">
        <v>44</v>
      </c>
      <c r="P221" s="367">
        <v>551</v>
      </c>
    </row>
    <row r="222" spans="1:16" s="335" customFormat="1" ht="15" x14ac:dyDescent="0.2">
      <c r="A222" s="997" t="s">
        <v>2303</v>
      </c>
      <c r="B222" s="997"/>
      <c r="C222" s="997"/>
      <c r="D222" s="997"/>
      <c r="E222" s="997"/>
      <c r="F222" s="997"/>
      <c r="G222" s="997"/>
      <c r="H222" s="997"/>
      <c r="I222" s="997"/>
      <c r="J222" s="997"/>
      <c r="K222" s="997"/>
      <c r="L222" s="997"/>
      <c r="M222" s="997"/>
      <c r="N222" s="556">
        <f>SUM(N194:N221)</f>
        <v>335898.99972000002</v>
      </c>
      <c r="O222" s="558"/>
      <c r="P222" s="558"/>
    </row>
    <row r="223" spans="1:16" ht="15" x14ac:dyDescent="0.2">
      <c r="A223" s="999" t="s">
        <v>388</v>
      </c>
      <c r="B223" s="999" t="s">
        <v>716</v>
      </c>
      <c r="C223" s="999">
        <v>4</v>
      </c>
      <c r="D223" s="999" t="s">
        <v>326</v>
      </c>
      <c r="E223" s="391"/>
      <c r="F223" s="392"/>
      <c r="G223" s="579" t="s">
        <v>2111</v>
      </c>
      <c r="H223" s="393"/>
      <c r="I223" s="393"/>
      <c r="J223" s="394"/>
      <c r="K223" s="394"/>
      <c r="L223" s="394"/>
      <c r="M223" s="394"/>
      <c r="N223" s="395"/>
      <c r="O223" s="391"/>
      <c r="P223" s="394"/>
    </row>
    <row r="224" spans="1:16" ht="14.25" x14ac:dyDescent="0.2">
      <c r="A224" s="999"/>
      <c r="B224" s="999"/>
      <c r="C224" s="999"/>
      <c r="D224" s="999"/>
      <c r="E224" s="392" t="s">
        <v>2124</v>
      </c>
      <c r="F224" s="392" t="s">
        <v>2011</v>
      </c>
      <c r="G224" s="415" t="s">
        <v>2304</v>
      </c>
      <c r="H224" s="393">
        <v>43101</v>
      </c>
      <c r="I224" s="393">
        <v>43446</v>
      </c>
      <c r="J224" s="394" t="s">
        <v>2305</v>
      </c>
      <c r="K224" s="394">
        <v>399</v>
      </c>
      <c r="L224" s="396">
        <v>20</v>
      </c>
      <c r="M224" s="394">
        <v>21100</v>
      </c>
      <c r="N224" s="395">
        <v>7980</v>
      </c>
      <c r="O224" s="391">
        <v>41</v>
      </c>
      <c r="P224" s="394">
        <v>111</v>
      </c>
    </row>
    <row r="225" spans="1:16" ht="14.25" x14ac:dyDescent="0.2">
      <c r="A225" s="999"/>
      <c r="B225" s="999"/>
      <c r="C225" s="999"/>
      <c r="D225" s="999"/>
      <c r="E225" s="392" t="s">
        <v>2124</v>
      </c>
      <c r="F225" s="392" t="s">
        <v>2011</v>
      </c>
      <c r="G225" s="415" t="s">
        <v>2306</v>
      </c>
      <c r="H225" s="393">
        <v>43101</v>
      </c>
      <c r="I225" s="393">
        <v>43446</v>
      </c>
      <c r="J225" s="371" t="s">
        <v>11</v>
      </c>
      <c r="K225" s="394">
        <v>12</v>
      </c>
      <c r="L225" s="394">
        <v>6903.25</v>
      </c>
      <c r="M225" s="394">
        <v>21200</v>
      </c>
      <c r="N225" s="395">
        <v>82839</v>
      </c>
      <c r="O225" s="391">
        <v>41</v>
      </c>
      <c r="P225" s="394">
        <v>111</v>
      </c>
    </row>
    <row r="226" spans="1:16" ht="14.25" x14ac:dyDescent="0.2">
      <c r="A226" s="999"/>
      <c r="B226" s="999"/>
      <c r="C226" s="999"/>
      <c r="D226" s="999"/>
      <c r="E226" s="392" t="s">
        <v>2124</v>
      </c>
      <c r="F226" s="392" t="s">
        <v>2011</v>
      </c>
      <c r="G226" s="415" t="s">
        <v>2307</v>
      </c>
      <c r="H226" s="393">
        <v>43101</v>
      </c>
      <c r="I226" s="393">
        <v>43446</v>
      </c>
      <c r="J226" s="371" t="s">
        <v>11</v>
      </c>
      <c r="K226" s="394">
        <v>12</v>
      </c>
      <c r="L226" s="396">
        <v>619.91666666666663</v>
      </c>
      <c r="M226" s="394">
        <v>21300</v>
      </c>
      <c r="N226" s="395">
        <v>7439</v>
      </c>
      <c r="O226" s="391">
        <v>41</v>
      </c>
      <c r="P226" s="394">
        <v>111</v>
      </c>
    </row>
    <row r="227" spans="1:16" ht="14.25" x14ac:dyDescent="0.2">
      <c r="A227" s="999"/>
      <c r="B227" s="999"/>
      <c r="C227" s="999"/>
      <c r="D227" s="999"/>
      <c r="E227" s="392" t="s">
        <v>2124</v>
      </c>
      <c r="F227" s="392" t="s">
        <v>2011</v>
      </c>
      <c r="G227" s="415" t="s">
        <v>2308</v>
      </c>
      <c r="H227" s="393">
        <v>43101</v>
      </c>
      <c r="I227" s="393">
        <v>43446</v>
      </c>
      <c r="J227" s="371" t="s">
        <v>11</v>
      </c>
      <c r="K227" s="394">
        <v>12</v>
      </c>
      <c r="L227" s="396">
        <v>3809.3333333333335</v>
      </c>
      <c r="M227" s="394">
        <v>21400</v>
      </c>
      <c r="N227" s="395">
        <v>45712</v>
      </c>
      <c r="O227" s="391">
        <v>41</v>
      </c>
      <c r="P227" s="394">
        <v>111</v>
      </c>
    </row>
    <row r="228" spans="1:16" ht="14.25" x14ac:dyDescent="0.2">
      <c r="A228" s="999"/>
      <c r="B228" s="999"/>
      <c r="C228" s="999"/>
      <c r="D228" s="999"/>
      <c r="E228" s="392" t="s">
        <v>2124</v>
      </c>
      <c r="F228" s="392" t="s">
        <v>2011</v>
      </c>
      <c r="G228" s="415" t="s">
        <v>2121</v>
      </c>
      <c r="H228" s="393">
        <v>43101</v>
      </c>
      <c r="I228" s="393">
        <v>43446</v>
      </c>
      <c r="J228" s="371" t="s">
        <v>11</v>
      </c>
      <c r="K228" s="394">
        <v>12</v>
      </c>
      <c r="L228" s="394">
        <v>9945.5833333333339</v>
      </c>
      <c r="M228" s="394">
        <v>21600</v>
      </c>
      <c r="N228" s="395">
        <v>119347</v>
      </c>
      <c r="O228" s="391">
        <v>41</v>
      </c>
      <c r="P228" s="394">
        <v>111</v>
      </c>
    </row>
    <row r="229" spans="1:16" ht="15" x14ac:dyDescent="0.2">
      <c r="A229" s="999"/>
      <c r="B229" s="999"/>
      <c r="C229" s="999"/>
      <c r="D229" s="999"/>
      <c r="E229" s="391"/>
      <c r="F229" s="392"/>
      <c r="G229" s="581" t="s">
        <v>2309</v>
      </c>
      <c r="H229" s="393"/>
      <c r="I229" s="393"/>
      <c r="J229" s="394"/>
      <c r="K229" s="394"/>
      <c r="L229" s="394"/>
      <c r="M229" s="394"/>
      <c r="N229" s="395"/>
      <c r="O229" s="391"/>
      <c r="P229" s="394"/>
    </row>
    <row r="230" spans="1:16" ht="14.25" x14ac:dyDescent="0.2">
      <c r="A230" s="999"/>
      <c r="B230" s="999"/>
      <c r="C230" s="999"/>
      <c r="D230" s="999"/>
      <c r="E230" s="392" t="s">
        <v>2124</v>
      </c>
      <c r="F230" s="392" t="s">
        <v>2011</v>
      </c>
      <c r="G230" s="415" t="s">
        <v>2310</v>
      </c>
      <c r="H230" s="393" t="s">
        <v>2311</v>
      </c>
      <c r="I230" s="393" t="s">
        <v>2311</v>
      </c>
      <c r="J230" s="394" t="s">
        <v>2312</v>
      </c>
      <c r="K230" s="394">
        <v>40</v>
      </c>
      <c r="L230" s="396">
        <v>1107.6500000000001</v>
      </c>
      <c r="M230" s="394">
        <v>22110</v>
      </c>
      <c r="N230" s="395">
        <v>44306</v>
      </c>
      <c r="O230" s="391">
        <v>41</v>
      </c>
      <c r="P230" s="394">
        <v>111</v>
      </c>
    </row>
    <row r="231" spans="1:16" ht="15" x14ac:dyDescent="0.2">
      <c r="A231" s="999"/>
      <c r="B231" s="999"/>
      <c r="C231" s="999"/>
      <c r="D231" s="999"/>
      <c r="E231" s="391"/>
      <c r="F231" s="392"/>
      <c r="G231" s="581" t="s">
        <v>2313</v>
      </c>
      <c r="H231" s="393"/>
      <c r="I231" s="393"/>
      <c r="J231" s="394"/>
      <c r="K231" s="394"/>
      <c r="L231" s="394"/>
      <c r="M231" s="394"/>
      <c r="N231" s="395"/>
      <c r="O231" s="391"/>
      <c r="P231" s="394"/>
    </row>
    <row r="232" spans="1:16" ht="14.25" x14ac:dyDescent="0.2">
      <c r="A232" s="999"/>
      <c r="B232" s="999"/>
      <c r="C232" s="999"/>
      <c r="D232" s="999"/>
      <c r="E232" s="392" t="s">
        <v>2124</v>
      </c>
      <c r="F232" s="392" t="s">
        <v>2011</v>
      </c>
      <c r="G232" s="415" t="s">
        <v>2314</v>
      </c>
      <c r="H232" s="393" t="s">
        <v>2311</v>
      </c>
      <c r="I232" s="393" t="s">
        <v>2311</v>
      </c>
      <c r="J232" s="394" t="s">
        <v>2315</v>
      </c>
      <c r="K232" s="396">
        <v>474</v>
      </c>
      <c r="L232" s="394">
        <v>350.79957805907173</v>
      </c>
      <c r="M232" s="394">
        <v>22210</v>
      </c>
      <c r="N232" s="395">
        <v>166279</v>
      </c>
      <c r="O232" s="391">
        <v>41</v>
      </c>
      <c r="P232" s="394">
        <v>111</v>
      </c>
    </row>
    <row r="233" spans="1:16" ht="15" x14ac:dyDescent="0.2">
      <c r="A233" s="999"/>
      <c r="B233" s="999"/>
      <c r="C233" s="999"/>
      <c r="D233" s="999"/>
      <c r="E233" s="391"/>
      <c r="F233" s="392"/>
      <c r="G233" s="581" t="s">
        <v>43</v>
      </c>
      <c r="H233" s="393"/>
      <c r="I233" s="393"/>
      <c r="J233" s="394"/>
      <c r="K233" s="394"/>
      <c r="L233" s="394"/>
      <c r="M233" s="394"/>
      <c r="N233" s="395"/>
      <c r="O233" s="391"/>
      <c r="P233" s="394"/>
    </row>
    <row r="234" spans="1:16" ht="14.25" x14ac:dyDescent="0.2">
      <c r="A234" s="999"/>
      <c r="B234" s="999"/>
      <c r="C234" s="999"/>
      <c r="D234" s="999"/>
      <c r="E234" s="392" t="s">
        <v>2124</v>
      </c>
      <c r="F234" s="392" t="s">
        <v>2011</v>
      </c>
      <c r="G234" s="415" t="s">
        <v>2316</v>
      </c>
      <c r="H234" s="393" t="s">
        <v>2311</v>
      </c>
      <c r="I234" s="393" t="s">
        <v>2311</v>
      </c>
      <c r="J234" s="394" t="s">
        <v>2305</v>
      </c>
      <c r="K234" s="396">
        <v>58.773333333333333</v>
      </c>
      <c r="L234" s="396">
        <v>150</v>
      </c>
      <c r="M234" s="394">
        <v>22300</v>
      </c>
      <c r="N234" s="395">
        <v>8816</v>
      </c>
      <c r="O234" s="391">
        <v>41</v>
      </c>
      <c r="P234" s="394">
        <v>111</v>
      </c>
    </row>
    <row r="235" spans="1:16" ht="15" x14ac:dyDescent="0.2">
      <c r="A235" s="999"/>
      <c r="B235" s="999"/>
      <c r="C235" s="999"/>
      <c r="D235" s="999"/>
      <c r="E235" s="391"/>
      <c r="F235" s="392"/>
      <c r="G235" s="581" t="s">
        <v>53</v>
      </c>
      <c r="H235" s="393"/>
      <c r="I235" s="393"/>
      <c r="J235" s="394"/>
      <c r="K235" s="394"/>
      <c r="L235" s="394"/>
      <c r="M235" s="394"/>
      <c r="N235" s="395"/>
      <c r="O235" s="391"/>
      <c r="P235" s="394"/>
    </row>
    <row r="236" spans="1:16" ht="14.25" x14ac:dyDescent="0.2">
      <c r="A236" s="999"/>
      <c r="B236" s="999"/>
      <c r="C236" s="999"/>
      <c r="D236" s="999"/>
      <c r="E236" s="391" t="s">
        <v>2001</v>
      </c>
      <c r="F236" s="392" t="s">
        <v>2011</v>
      </c>
      <c r="G236" s="415" t="s">
        <v>2317</v>
      </c>
      <c r="H236" s="393">
        <v>43070</v>
      </c>
      <c r="I236" s="393">
        <v>43070</v>
      </c>
      <c r="J236" s="394" t="s">
        <v>11</v>
      </c>
      <c r="K236" s="394">
        <v>5</v>
      </c>
      <c r="L236" s="394">
        <v>3035</v>
      </c>
      <c r="M236" s="394">
        <v>22500</v>
      </c>
      <c r="N236" s="395">
        <v>15175</v>
      </c>
      <c r="O236" s="391">
        <v>41</v>
      </c>
      <c r="P236" s="394">
        <v>111</v>
      </c>
    </row>
    <row r="237" spans="1:16" ht="14.25" x14ac:dyDescent="0.2">
      <c r="A237" s="999"/>
      <c r="B237" s="999"/>
      <c r="C237" s="999"/>
      <c r="D237" s="999"/>
      <c r="E237" s="391" t="s">
        <v>2001</v>
      </c>
      <c r="F237" s="392" t="s">
        <v>2011</v>
      </c>
      <c r="G237" s="415" t="s">
        <v>2318</v>
      </c>
      <c r="H237" s="393">
        <v>43070</v>
      </c>
      <c r="I237" s="393">
        <v>43070</v>
      </c>
      <c r="J237" s="394" t="s">
        <v>11</v>
      </c>
      <c r="K237" s="394">
        <v>24</v>
      </c>
      <c r="L237" s="394">
        <v>1200</v>
      </c>
      <c r="M237" s="394">
        <v>22500</v>
      </c>
      <c r="N237" s="395">
        <v>28800</v>
      </c>
      <c r="O237" s="391">
        <v>41</v>
      </c>
      <c r="P237" s="394">
        <v>111</v>
      </c>
    </row>
    <row r="238" spans="1:16" ht="14.25" x14ac:dyDescent="0.2">
      <c r="A238" s="999"/>
      <c r="B238" s="999"/>
      <c r="C238" s="999"/>
      <c r="D238" s="999"/>
      <c r="E238" s="391" t="s">
        <v>2001</v>
      </c>
      <c r="F238" s="392" t="s">
        <v>2011</v>
      </c>
      <c r="G238" s="415" t="s">
        <v>2319</v>
      </c>
      <c r="H238" s="393">
        <v>43070</v>
      </c>
      <c r="I238" s="393">
        <v>43070</v>
      </c>
      <c r="J238" s="394" t="s">
        <v>11</v>
      </c>
      <c r="K238" s="394">
        <v>10</v>
      </c>
      <c r="L238" s="396">
        <v>312.3</v>
      </c>
      <c r="M238" s="394">
        <v>22500</v>
      </c>
      <c r="N238" s="395">
        <v>3123</v>
      </c>
      <c r="O238" s="391">
        <v>41</v>
      </c>
      <c r="P238" s="394">
        <v>111</v>
      </c>
    </row>
    <row r="239" spans="1:16" ht="15" x14ac:dyDescent="0.2">
      <c r="A239" s="999"/>
      <c r="B239" s="999"/>
      <c r="C239" s="999"/>
      <c r="D239" s="999"/>
      <c r="E239" s="391"/>
      <c r="F239" s="392"/>
      <c r="G239" s="581" t="s">
        <v>2320</v>
      </c>
      <c r="H239" s="393"/>
      <c r="I239" s="393"/>
      <c r="J239" s="394"/>
      <c r="K239" s="394"/>
      <c r="L239" s="394"/>
      <c r="M239" s="394"/>
      <c r="N239" s="395"/>
      <c r="O239" s="391"/>
      <c r="P239" s="394"/>
    </row>
    <row r="240" spans="1:16" ht="42.75" x14ac:dyDescent="0.2">
      <c r="A240" s="999"/>
      <c r="B240" s="999"/>
      <c r="C240" s="999"/>
      <c r="D240" s="999"/>
      <c r="E240" s="392" t="s">
        <v>2124</v>
      </c>
      <c r="F240" s="392" t="s">
        <v>2011</v>
      </c>
      <c r="G240" s="415" t="s">
        <v>2321</v>
      </c>
      <c r="H240" s="393" t="s">
        <v>2311</v>
      </c>
      <c r="I240" s="393" t="s">
        <v>2311</v>
      </c>
      <c r="J240" s="394" t="s">
        <v>2305</v>
      </c>
      <c r="K240" s="394">
        <v>180</v>
      </c>
      <c r="L240" s="396">
        <v>15.333333333333334</v>
      </c>
      <c r="M240" s="394">
        <v>22600</v>
      </c>
      <c r="N240" s="395">
        <v>2760</v>
      </c>
      <c r="O240" s="391">
        <v>41</v>
      </c>
      <c r="P240" s="394">
        <v>111</v>
      </c>
    </row>
    <row r="241" spans="1:16" ht="15" x14ac:dyDescent="0.2">
      <c r="A241" s="999"/>
      <c r="B241" s="999"/>
      <c r="C241" s="999"/>
      <c r="D241" s="999"/>
      <c r="E241" s="392"/>
      <c r="F241" s="392"/>
      <c r="G241" s="581" t="s">
        <v>2322</v>
      </c>
      <c r="H241" s="397"/>
      <c r="I241" s="397"/>
      <c r="J241" s="394"/>
      <c r="K241" s="394"/>
      <c r="L241" s="394"/>
      <c r="M241" s="394"/>
      <c r="N241" s="395"/>
      <c r="O241" s="391"/>
      <c r="P241" s="394"/>
    </row>
    <row r="242" spans="1:16" ht="28.5" x14ac:dyDescent="0.2">
      <c r="A242" s="999"/>
      <c r="B242" s="999"/>
      <c r="C242" s="999"/>
      <c r="D242" s="999"/>
      <c r="E242" s="392" t="s">
        <v>2124</v>
      </c>
      <c r="F242" s="392" t="s">
        <v>2011</v>
      </c>
      <c r="G242" s="432" t="s">
        <v>2323</v>
      </c>
      <c r="H242" s="393">
        <v>43101</v>
      </c>
      <c r="I242" s="393">
        <v>43435</v>
      </c>
      <c r="J242" s="371" t="s">
        <v>11</v>
      </c>
      <c r="K242" s="394">
        <v>12</v>
      </c>
      <c r="L242" s="394">
        <v>24500</v>
      </c>
      <c r="M242" s="394">
        <v>23100</v>
      </c>
      <c r="N242" s="395">
        <v>294000</v>
      </c>
      <c r="O242" s="391">
        <v>41</v>
      </c>
      <c r="P242" s="394">
        <v>111</v>
      </c>
    </row>
    <row r="243" spans="1:16" ht="15" x14ac:dyDescent="0.2">
      <c r="A243" s="999"/>
      <c r="B243" s="999"/>
      <c r="C243" s="999"/>
      <c r="D243" s="999"/>
      <c r="E243" s="392"/>
      <c r="F243" s="392"/>
      <c r="G243" s="581" t="s">
        <v>2123</v>
      </c>
      <c r="H243" s="397"/>
      <c r="I243" s="397"/>
      <c r="J243" s="394"/>
      <c r="K243" s="394"/>
      <c r="L243" s="394"/>
      <c r="M243" s="394"/>
      <c r="N243" s="395"/>
      <c r="O243" s="391"/>
      <c r="P243" s="394"/>
    </row>
    <row r="244" spans="1:16" ht="14.25" x14ac:dyDescent="0.2">
      <c r="A244" s="999"/>
      <c r="B244" s="999"/>
      <c r="C244" s="999"/>
      <c r="D244" s="999"/>
      <c r="E244" s="392" t="s">
        <v>2124</v>
      </c>
      <c r="F244" s="392" t="s">
        <v>2011</v>
      </c>
      <c r="G244" s="432" t="s">
        <v>2324</v>
      </c>
      <c r="H244" s="393" t="s">
        <v>2311</v>
      </c>
      <c r="I244" s="370" t="s">
        <v>2311</v>
      </c>
      <c r="J244" s="394" t="s">
        <v>2305</v>
      </c>
      <c r="K244" s="394">
        <v>5</v>
      </c>
      <c r="L244" s="394">
        <v>11800</v>
      </c>
      <c r="M244" s="394">
        <v>24110</v>
      </c>
      <c r="N244" s="395">
        <v>59000</v>
      </c>
      <c r="O244" s="391">
        <v>41</v>
      </c>
      <c r="P244" s="394">
        <v>111</v>
      </c>
    </row>
    <row r="245" spans="1:16" ht="30" x14ac:dyDescent="0.2">
      <c r="A245" s="999"/>
      <c r="B245" s="999"/>
      <c r="C245" s="999"/>
      <c r="D245" s="999"/>
      <c r="E245" s="392"/>
      <c r="F245" s="392"/>
      <c r="G245" s="581" t="s">
        <v>2325</v>
      </c>
      <c r="H245" s="397"/>
      <c r="I245" s="397"/>
      <c r="J245" s="394"/>
      <c r="K245" s="394"/>
      <c r="L245" s="394"/>
      <c r="M245" s="394"/>
      <c r="N245" s="395"/>
      <c r="O245" s="391"/>
      <c r="P245" s="394"/>
    </row>
    <row r="246" spans="1:16" ht="14.25" x14ac:dyDescent="0.2">
      <c r="A246" s="999"/>
      <c r="B246" s="999"/>
      <c r="C246" s="999"/>
      <c r="D246" s="999"/>
      <c r="E246" s="392" t="s">
        <v>2124</v>
      </c>
      <c r="F246" s="392" t="s">
        <v>2011</v>
      </c>
      <c r="G246" s="432" t="s">
        <v>2326</v>
      </c>
      <c r="H246" s="393" t="s">
        <v>2311</v>
      </c>
      <c r="I246" s="393" t="s">
        <v>2311</v>
      </c>
      <c r="J246" s="394" t="s">
        <v>2305</v>
      </c>
      <c r="K246" s="394">
        <v>60</v>
      </c>
      <c r="L246" s="396">
        <v>1381.6666666666667</v>
      </c>
      <c r="M246" s="394">
        <v>24120</v>
      </c>
      <c r="N246" s="395">
        <v>82900</v>
      </c>
      <c r="O246" s="391">
        <v>41</v>
      </c>
      <c r="P246" s="394">
        <v>111</v>
      </c>
    </row>
    <row r="247" spans="1:16" ht="28.5" x14ac:dyDescent="0.2">
      <c r="A247" s="999"/>
      <c r="B247" s="999"/>
      <c r="C247" s="999"/>
      <c r="D247" s="999"/>
      <c r="E247" s="392" t="s">
        <v>2124</v>
      </c>
      <c r="F247" s="392" t="s">
        <v>2011</v>
      </c>
      <c r="G247" s="432" t="s">
        <v>2327</v>
      </c>
      <c r="H247" s="393" t="s">
        <v>2311</v>
      </c>
      <c r="I247" s="393" t="s">
        <v>2311</v>
      </c>
      <c r="J247" s="394" t="s">
        <v>2305</v>
      </c>
      <c r="K247" s="394">
        <v>7</v>
      </c>
      <c r="L247" s="394">
        <v>300</v>
      </c>
      <c r="M247" s="394">
        <v>24120</v>
      </c>
      <c r="N247" s="395">
        <v>2100</v>
      </c>
      <c r="O247" s="391">
        <v>41</v>
      </c>
      <c r="P247" s="394">
        <v>111</v>
      </c>
    </row>
    <row r="248" spans="1:16" ht="28.5" x14ac:dyDescent="0.2">
      <c r="A248" s="999"/>
      <c r="B248" s="999"/>
      <c r="C248" s="999"/>
      <c r="D248" s="999"/>
      <c r="E248" s="392" t="s">
        <v>2124</v>
      </c>
      <c r="F248" s="392" t="s">
        <v>2011</v>
      </c>
      <c r="G248" s="432" t="s">
        <v>2328</v>
      </c>
      <c r="H248" s="393" t="s">
        <v>2311</v>
      </c>
      <c r="I248" s="393" t="s">
        <v>2311</v>
      </c>
      <c r="J248" s="394" t="s">
        <v>2305</v>
      </c>
      <c r="K248" s="394">
        <v>3</v>
      </c>
      <c r="L248" s="394">
        <v>200</v>
      </c>
      <c r="M248" s="394">
        <v>24120</v>
      </c>
      <c r="N248" s="395">
        <v>600</v>
      </c>
      <c r="O248" s="391">
        <v>41</v>
      </c>
      <c r="P248" s="394">
        <v>111</v>
      </c>
    </row>
    <row r="249" spans="1:16" ht="30" x14ac:dyDescent="0.2">
      <c r="A249" s="999"/>
      <c r="B249" s="999"/>
      <c r="C249" s="999"/>
      <c r="D249" s="999"/>
      <c r="E249" s="392"/>
      <c r="F249" s="392"/>
      <c r="G249" s="581" t="s">
        <v>2130</v>
      </c>
      <c r="H249" s="397"/>
      <c r="I249" s="397"/>
      <c r="J249" s="394"/>
      <c r="K249" s="394"/>
      <c r="L249" s="394"/>
      <c r="M249" s="394"/>
      <c r="N249" s="395"/>
      <c r="O249" s="391"/>
      <c r="P249" s="394"/>
    </row>
    <row r="250" spans="1:16" ht="14.25" x14ac:dyDescent="0.2">
      <c r="A250" s="999"/>
      <c r="B250" s="999"/>
      <c r="C250" s="999"/>
      <c r="D250" s="999"/>
      <c r="E250" s="392" t="s">
        <v>2124</v>
      </c>
      <c r="F250" s="392" t="s">
        <v>2011</v>
      </c>
      <c r="G250" s="432" t="s">
        <v>2329</v>
      </c>
      <c r="H250" s="393" t="s">
        <v>2311</v>
      </c>
      <c r="I250" s="393" t="s">
        <v>2311</v>
      </c>
      <c r="J250" s="394" t="s">
        <v>2305</v>
      </c>
      <c r="K250" s="394">
        <v>8</v>
      </c>
      <c r="L250" s="394">
        <v>250</v>
      </c>
      <c r="M250" s="394">
        <v>24130</v>
      </c>
      <c r="N250" s="395">
        <v>2000</v>
      </c>
      <c r="O250" s="391">
        <v>41</v>
      </c>
      <c r="P250" s="394">
        <v>111</v>
      </c>
    </row>
    <row r="251" spans="1:16" ht="15" x14ac:dyDescent="0.2">
      <c r="A251" s="999"/>
      <c r="B251" s="999"/>
      <c r="C251" s="999"/>
      <c r="D251" s="999"/>
      <c r="E251" s="392"/>
      <c r="F251" s="394"/>
      <c r="G251" s="584" t="s">
        <v>2330</v>
      </c>
      <c r="H251" s="393"/>
      <c r="I251" s="393"/>
      <c r="J251" s="394"/>
      <c r="K251" s="394"/>
      <c r="L251" s="398"/>
      <c r="M251" s="399"/>
      <c r="N251" s="395"/>
      <c r="O251" s="391"/>
      <c r="P251" s="394"/>
    </row>
    <row r="252" spans="1:16" ht="14.25" x14ac:dyDescent="0.2">
      <c r="A252" s="999"/>
      <c r="B252" s="999"/>
      <c r="C252" s="999"/>
      <c r="D252" s="999"/>
      <c r="E252" s="392" t="s">
        <v>2124</v>
      </c>
      <c r="F252" s="394" t="s">
        <v>2011</v>
      </c>
      <c r="G252" s="416" t="s">
        <v>2331</v>
      </c>
      <c r="H252" s="393" t="s">
        <v>2311</v>
      </c>
      <c r="I252" s="393" t="s">
        <v>2311</v>
      </c>
      <c r="J252" s="394" t="s">
        <v>2332</v>
      </c>
      <c r="K252" s="394">
        <v>1</v>
      </c>
      <c r="L252" s="398" t="s">
        <v>2280</v>
      </c>
      <c r="M252" s="399" t="s">
        <v>2333</v>
      </c>
      <c r="N252" s="395">
        <v>1500</v>
      </c>
      <c r="O252" s="391">
        <v>41</v>
      </c>
      <c r="P252" s="394">
        <v>111</v>
      </c>
    </row>
    <row r="253" spans="1:16" ht="15" x14ac:dyDescent="0.2">
      <c r="A253" s="999"/>
      <c r="B253" s="999"/>
      <c r="C253" s="999"/>
      <c r="D253" s="999"/>
      <c r="E253" s="392"/>
      <c r="F253" s="394"/>
      <c r="G253" s="584" t="s">
        <v>2334</v>
      </c>
      <c r="H253" s="393"/>
      <c r="I253" s="393"/>
      <c r="J253" s="394"/>
      <c r="K253" s="394"/>
      <c r="L253" s="398"/>
      <c r="M253" s="399"/>
      <c r="N253" s="395"/>
      <c r="O253" s="391"/>
      <c r="P253" s="394"/>
    </row>
    <row r="254" spans="1:16" ht="28.5" x14ac:dyDescent="0.2">
      <c r="A254" s="999"/>
      <c r="B254" s="999"/>
      <c r="C254" s="999"/>
      <c r="D254" s="999"/>
      <c r="E254" s="392" t="s">
        <v>2124</v>
      </c>
      <c r="F254" s="394" t="s">
        <v>2011</v>
      </c>
      <c r="G254" s="416" t="s">
        <v>2335</v>
      </c>
      <c r="H254" s="393">
        <v>43101</v>
      </c>
      <c r="I254" s="393">
        <v>43446</v>
      </c>
      <c r="J254" s="394" t="s">
        <v>2332</v>
      </c>
      <c r="K254" s="394">
        <v>7</v>
      </c>
      <c r="L254" s="398" t="s">
        <v>2280</v>
      </c>
      <c r="M254" s="399" t="s">
        <v>2336</v>
      </c>
      <c r="N254" s="395">
        <v>78288</v>
      </c>
      <c r="O254" s="391">
        <v>41</v>
      </c>
      <c r="P254" s="394">
        <v>111</v>
      </c>
    </row>
    <row r="255" spans="1:16" ht="15" x14ac:dyDescent="0.2">
      <c r="A255" s="999"/>
      <c r="B255" s="999"/>
      <c r="C255" s="999"/>
      <c r="D255" s="999"/>
      <c r="E255" s="392"/>
      <c r="F255" s="394"/>
      <c r="G255" s="584" t="s">
        <v>44</v>
      </c>
      <c r="H255" s="393"/>
      <c r="I255" s="393"/>
      <c r="J255" s="394"/>
      <c r="K255" s="394"/>
      <c r="L255" s="398"/>
      <c r="M255" s="399"/>
      <c r="N255" s="395"/>
      <c r="O255" s="391"/>
      <c r="P255" s="394"/>
    </row>
    <row r="256" spans="1:16" ht="14.25" x14ac:dyDescent="0.2">
      <c r="A256" s="999"/>
      <c r="B256" s="999"/>
      <c r="C256" s="999"/>
      <c r="D256" s="999"/>
      <c r="E256" s="392" t="s">
        <v>2124</v>
      </c>
      <c r="F256" s="394" t="s">
        <v>2011</v>
      </c>
      <c r="G256" s="416" t="s">
        <v>2337</v>
      </c>
      <c r="H256" s="393" t="s">
        <v>2311</v>
      </c>
      <c r="I256" s="393" t="s">
        <v>2311</v>
      </c>
      <c r="J256" s="394" t="s">
        <v>2332</v>
      </c>
      <c r="K256" s="394">
        <v>24</v>
      </c>
      <c r="L256" s="398" t="s">
        <v>2280</v>
      </c>
      <c r="M256" s="399" t="s">
        <v>2338</v>
      </c>
      <c r="N256" s="395">
        <v>15896</v>
      </c>
      <c r="O256" s="391">
        <v>41</v>
      </c>
      <c r="P256" s="394">
        <v>111</v>
      </c>
    </row>
    <row r="257" spans="1:16" ht="14.25" x14ac:dyDescent="0.2">
      <c r="A257" s="999"/>
      <c r="B257" s="999"/>
      <c r="C257" s="999"/>
      <c r="D257" s="999"/>
      <c r="E257" s="392" t="s">
        <v>2124</v>
      </c>
      <c r="F257" s="394" t="s">
        <v>2011</v>
      </c>
      <c r="G257" s="416" t="s">
        <v>2339</v>
      </c>
      <c r="H257" s="393" t="s">
        <v>2311</v>
      </c>
      <c r="I257" s="393" t="s">
        <v>2311</v>
      </c>
      <c r="J257" s="394" t="s">
        <v>2332</v>
      </c>
      <c r="K257" s="394">
        <v>500</v>
      </c>
      <c r="L257" s="398" t="s">
        <v>2280</v>
      </c>
      <c r="M257" s="399" t="s">
        <v>2338</v>
      </c>
      <c r="N257" s="395">
        <v>10000</v>
      </c>
      <c r="O257" s="391">
        <v>41</v>
      </c>
      <c r="P257" s="394">
        <v>111</v>
      </c>
    </row>
    <row r="258" spans="1:16" ht="15" x14ac:dyDescent="0.2">
      <c r="A258" s="999"/>
      <c r="B258" s="999"/>
      <c r="C258" s="999"/>
      <c r="D258" s="999"/>
      <c r="E258" s="392"/>
      <c r="F258" s="394"/>
      <c r="G258" s="584" t="s">
        <v>2340</v>
      </c>
      <c r="H258" s="393"/>
      <c r="I258" s="393"/>
      <c r="J258" s="394"/>
      <c r="K258" s="394"/>
      <c r="L258" s="398"/>
      <c r="M258" s="399"/>
      <c r="N258" s="395"/>
      <c r="O258" s="391"/>
      <c r="P258" s="394"/>
    </row>
    <row r="259" spans="1:16" ht="14.25" x14ac:dyDescent="0.2">
      <c r="A259" s="999"/>
      <c r="B259" s="999"/>
      <c r="C259" s="999"/>
      <c r="D259" s="999"/>
      <c r="E259" s="392" t="s">
        <v>2124</v>
      </c>
      <c r="F259" s="394" t="s">
        <v>2011</v>
      </c>
      <c r="G259" s="416" t="s">
        <v>2136</v>
      </c>
      <c r="H259" s="393">
        <v>43101</v>
      </c>
      <c r="I259" s="393">
        <v>43374</v>
      </c>
      <c r="J259" s="394" t="s">
        <v>2332</v>
      </c>
      <c r="K259" s="394" t="s">
        <v>2332</v>
      </c>
      <c r="L259" s="398" t="s">
        <v>2280</v>
      </c>
      <c r="M259" s="399" t="s">
        <v>2341</v>
      </c>
      <c r="N259" s="395">
        <v>17040</v>
      </c>
      <c r="O259" s="391">
        <v>41</v>
      </c>
      <c r="P259" s="394">
        <v>111</v>
      </c>
    </row>
    <row r="260" spans="1:16" ht="14.25" x14ac:dyDescent="0.2">
      <c r="A260" s="999"/>
      <c r="B260" s="999"/>
      <c r="C260" s="999"/>
      <c r="D260" s="999"/>
      <c r="E260" s="392" t="s">
        <v>2124</v>
      </c>
      <c r="F260" s="394" t="s">
        <v>2011</v>
      </c>
      <c r="G260" s="416" t="s">
        <v>2137</v>
      </c>
      <c r="H260" s="393">
        <v>43101</v>
      </c>
      <c r="I260" s="393">
        <v>43374</v>
      </c>
      <c r="J260" s="394" t="s">
        <v>2332</v>
      </c>
      <c r="K260" s="394" t="s">
        <v>2332</v>
      </c>
      <c r="L260" s="398" t="s">
        <v>2280</v>
      </c>
      <c r="M260" s="399" t="s">
        <v>2341</v>
      </c>
      <c r="N260" s="395">
        <v>7652</v>
      </c>
      <c r="O260" s="391">
        <v>41</v>
      </c>
      <c r="P260" s="394">
        <v>111</v>
      </c>
    </row>
    <row r="261" spans="1:16" ht="14.25" x14ac:dyDescent="0.2">
      <c r="A261" s="999"/>
      <c r="B261" s="999"/>
      <c r="C261" s="999"/>
      <c r="D261" s="999"/>
      <c r="E261" s="392" t="s">
        <v>2124</v>
      </c>
      <c r="F261" s="394" t="s">
        <v>2011</v>
      </c>
      <c r="G261" s="416" t="s">
        <v>2342</v>
      </c>
      <c r="H261" s="393">
        <v>43101</v>
      </c>
      <c r="I261" s="393">
        <v>43374</v>
      </c>
      <c r="J261" s="394" t="s">
        <v>2332</v>
      </c>
      <c r="K261" s="394" t="s">
        <v>2332</v>
      </c>
      <c r="L261" s="398" t="s">
        <v>2280</v>
      </c>
      <c r="M261" s="399" t="s">
        <v>2341</v>
      </c>
      <c r="N261" s="395">
        <v>40000</v>
      </c>
      <c r="O261" s="391">
        <v>41</v>
      </c>
      <c r="P261" s="394">
        <v>111</v>
      </c>
    </row>
    <row r="262" spans="1:16" ht="15" x14ac:dyDescent="0.2">
      <c r="A262" s="999"/>
      <c r="B262" s="999"/>
      <c r="C262" s="999"/>
      <c r="D262" s="999"/>
      <c r="E262" s="392"/>
      <c r="F262" s="392"/>
      <c r="G262" s="581" t="s">
        <v>2343</v>
      </c>
      <c r="H262" s="393"/>
      <c r="I262" s="393"/>
      <c r="J262" s="394"/>
      <c r="K262" s="394"/>
      <c r="L262" s="394"/>
      <c r="M262" s="394"/>
      <c r="N262" s="395"/>
      <c r="O262" s="391"/>
      <c r="P262" s="394"/>
    </row>
    <row r="263" spans="1:16" ht="14.25" x14ac:dyDescent="0.2">
      <c r="A263" s="999"/>
      <c r="B263" s="999"/>
      <c r="C263" s="999"/>
      <c r="D263" s="999"/>
      <c r="E263" s="392" t="s">
        <v>2124</v>
      </c>
      <c r="F263" s="392" t="s">
        <v>2140</v>
      </c>
      <c r="G263" s="415" t="s">
        <v>2344</v>
      </c>
      <c r="H263" s="393" t="s">
        <v>2311</v>
      </c>
      <c r="I263" s="393" t="s">
        <v>2311</v>
      </c>
      <c r="J263" s="394" t="s">
        <v>2305</v>
      </c>
      <c r="K263" s="400">
        <v>51.4</v>
      </c>
      <c r="L263" s="401">
        <v>200</v>
      </c>
      <c r="M263" s="394">
        <v>25700</v>
      </c>
      <c r="N263" s="395">
        <v>4000</v>
      </c>
      <c r="O263" s="391">
        <v>41</v>
      </c>
      <c r="P263" s="394">
        <v>111</v>
      </c>
    </row>
    <row r="264" spans="1:16" ht="15" x14ac:dyDescent="0.2">
      <c r="A264" s="999"/>
      <c r="B264" s="999"/>
      <c r="C264" s="999"/>
      <c r="D264" s="999"/>
      <c r="E264" s="392"/>
      <c r="F264" s="392"/>
      <c r="G264" s="581" t="s">
        <v>2345</v>
      </c>
      <c r="H264" s="393"/>
      <c r="I264" s="393"/>
      <c r="J264" s="394"/>
      <c r="K264" s="394"/>
      <c r="L264" s="394"/>
      <c r="M264" s="394"/>
      <c r="N264" s="395"/>
      <c r="O264" s="391"/>
      <c r="P264" s="394"/>
    </row>
    <row r="265" spans="1:16" ht="14.25" x14ac:dyDescent="0.2">
      <c r="A265" s="999"/>
      <c r="B265" s="999"/>
      <c r="C265" s="999"/>
      <c r="D265" s="999"/>
      <c r="E265" s="392" t="s">
        <v>2124</v>
      </c>
      <c r="F265" s="392" t="s">
        <v>2140</v>
      </c>
      <c r="G265" s="415" t="s">
        <v>2346</v>
      </c>
      <c r="H265" s="393" t="s">
        <v>2311</v>
      </c>
      <c r="I265" s="393" t="s">
        <v>2311</v>
      </c>
      <c r="J265" s="394" t="s">
        <v>2305</v>
      </c>
      <c r="K265" s="400">
        <v>50.25</v>
      </c>
      <c r="L265" s="401">
        <v>200</v>
      </c>
      <c r="M265" s="394">
        <v>25900</v>
      </c>
      <c r="N265" s="395">
        <v>10050</v>
      </c>
      <c r="O265" s="391">
        <v>41</v>
      </c>
      <c r="P265" s="394">
        <v>111</v>
      </c>
    </row>
    <row r="266" spans="1:16" ht="15" x14ac:dyDescent="0.2">
      <c r="A266" s="999"/>
      <c r="B266" s="999"/>
      <c r="C266" s="999"/>
      <c r="D266" s="999"/>
      <c r="E266" s="392"/>
      <c r="F266" s="392"/>
      <c r="G266" s="581" t="s">
        <v>2347</v>
      </c>
      <c r="H266" s="393"/>
      <c r="I266" s="393"/>
      <c r="J266" s="394"/>
      <c r="K266" s="394"/>
      <c r="L266" s="394"/>
      <c r="M266" s="394"/>
      <c r="N266" s="395"/>
      <c r="O266" s="391"/>
      <c r="P266" s="394"/>
    </row>
    <row r="267" spans="1:16" ht="14.25" x14ac:dyDescent="0.2">
      <c r="A267" s="999"/>
      <c r="B267" s="999"/>
      <c r="C267" s="999"/>
      <c r="D267" s="999"/>
      <c r="E267" s="392" t="s">
        <v>2124</v>
      </c>
      <c r="F267" s="392" t="s">
        <v>2140</v>
      </c>
      <c r="G267" s="415" t="s">
        <v>2348</v>
      </c>
      <c r="H267" s="393" t="s">
        <v>2311</v>
      </c>
      <c r="I267" s="393" t="s">
        <v>2311</v>
      </c>
      <c r="J267" s="394" t="s">
        <v>2332</v>
      </c>
      <c r="K267" s="400">
        <v>1</v>
      </c>
      <c r="L267" s="398" t="s">
        <v>2280</v>
      </c>
      <c r="M267" s="394">
        <v>26200</v>
      </c>
      <c r="N267" s="395">
        <v>1200</v>
      </c>
      <c r="O267" s="391">
        <v>41</v>
      </c>
      <c r="P267" s="394">
        <v>111</v>
      </c>
    </row>
    <row r="268" spans="1:16" ht="15" x14ac:dyDescent="0.2">
      <c r="A268" s="999"/>
      <c r="B268" s="999"/>
      <c r="C268" s="999"/>
      <c r="D268" s="999"/>
      <c r="E268" s="392"/>
      <c r="F268" s="392"/>
      <c r="G268" s="581" t="s">
        <v>2349</v>
      </c>
      <c r="H268" s="393"/>
      <c r="I268" s="393"/>
      <c r="J268" s="394"/>
      <c r="K268" s="394"/>
      <c r="L268" s="394"/>
      <c r="M268" s="394"/>
      <c r="N268" s="395"/>
      <c r="O268" s="391"/>
      <c r="P268" s="394"/>
    </row>
    <row r="269" spans="1:16" ht="14.25" x14ac:dyDescent="0.2">
      <c r="A269" s="999"/>
      <c r="B269" s="999"/>
      <c r="C269" s="999"/>
      <c r="D269" s="999"/>
      <c r="E269" s="392" t="s">
        <v>2124</v>
      </c>
      <c r="F269" s="392" t="s">
        <v>2140</v>
      </c>
      <c r="G269" s="415" t="s">
        <v>2350</v>
      </c>
      <c r="H269" s="393">
        <v>43101</v>
      </c>
      <c r="I269" s="393">
        <v>43446</v>
      </c>
      <c r="J269" s="371" t="s">
        <v>11</v>
      </c>
      <c r="K269" s="400">
        <v>12</v>
      </c>
      <c r="L269" s="398">
        <v>2129.1666666666665</v>
      </c>
      <c r="M269" s="394">
        <v>26610</v>
      </c>
      <c r="N269" s="395">
        <v>25550</v>
      </c>
      <c r="O269" s="391">
        <v>41</v>
      </c>
      <c r="P269" s="394">
        <v>111</v>
      </c>
    </row>
    <row r="270" spans="1:16" ht="15" x14ac:dyDescent="0.2">
      <c r="A270" s="999"/>
      <c r="B270" s="999"/>
      <c r="C270" s="999"/>
      <c r="D270" s="999"/>
      <c r="E270" s="392"/>
      <c r="F270" s="392"/>
      <c r="G270" s="581" t="s">
        <v>2210</v>
      </c>
      <c r="H270" s="393"/>
      <c r="I270" s="393"/>
      <c r="J270" s="394"/>
      <c r="K270" s="394"/>
      <c r="L270" s="394"/>
      <c r="M270" s="394"/>
      <c r="N270" s="395"/>
      <c r="O270" s="391"/>
      <c r="P270" s="394"/>
    </row>
    <row r="271" spans="1:16" ht="14.25" x14ac:dyDescent="0.2">
      <c r="A271" s="999"/>
      <c r="B271" s="999"/>
      <c r="C271" s="999"/>
      <c r="D271" s="999"/>
      <c r="E271" s="392" t="s">
        <v>2124</v>
      </c>
      <c r="F271" s="392" t="s">
        <v>2140</v>
      </c>
      <c r="G271" s="415" t="s">
        <v>2351</v>
      </c>
      <c r="H271" s="393" t="s">
        <v>2311</v>
      </c>
      <c r="I271" s="393" t="s">
        <v>2311</v>
      </c>
      <c r="J271" s="394" t="s">
        <v>2332</v>
      </c>
      <c r="K271" s="400">
        <v>1</v>
      </c>
      <c r="L271" s="398">
        <v>16024</v>
      </c>
      <c r="M271" s="394">
        <v>26990</v>
      </c>
      <c r="N271" s="395">
        <v>16024</v>
      </c>
      <c r="O271" s="391">
        <v>41</v>
      </c>
      <c r="P271" s="394">
        <v>111</v>
      </c>
    </row>
    <row r="272" spans="1:16" ht="60" x14ac:dyDescent="0.2">
      <c r="A272" s="999"/>
      <c r="B272" s="999"/>
      <c r="C272" s="999"/>
      <c r="D272" s="999"/>
      <c r="E272" s="392"/>
      <c r="F272" s="392"/>
      <c r="G272" s="412" t="s">
        <v>2434</v>
      </c>
      <c r="H272" s="393"/>
      <c r="I272" s="393"/>
      <c r="J272" s="394"/>
      <c r="K272" s="394"/>
      <c r="L272" s="394"/>
      <c r="M272" s="394"/>
      <c r="N272" s="395"/>
      <c r="O272" s="391"/>
      <c r="P272" s="394"/>
    </row>
    <row r="273" spans="1:16" ht="14.25" x14ac:dyDescent="0.2">
      <c r="A273" s="999"/>
      <c r="B273" s="999"/>
      <c r="C273" s="999"/>
      <c r="D273" s="999"/>
      <c r="E273" s="392" t="s">
        <v>2124</v>
      </c>
      <c r="F273" s="392" t="s">
        <v>2352</v>
      </c>
      <c r="G273" s="415" t="s">
        <v>2353</v>
      </c>
      <c r="H273" s="393">
        <v>43101</v>
      </c>
      <c r="I273" s="393">
        <v>43446</v>
      </c>
      <c r="J273" s="371" t="s">
        <v>11</v>
      </c>
      <c r="K273" s="400">
        <v>12</v>
      </c>
      <c r="L273" s="398">
        <v>19008</v>
      </c>
      <c r="M273" s="394">
        <v>31110</v>
      </c>
      <c r="N273" s="395">
        <v>228096</v>
      </c>
      <c r="O273" s="391">
        <v>41</v>
      </c>
      <c r="P273" s="394">
        <v>111</v>
      </c>
    </row>
    <row r="274" spans="1:16" ht="15" x14ac:dyDescent="0.2">
      <c r="A274" s="999"/>
      <c r="B274" s="999"/>
      <c r="C274" s="999"/>
      <c r="D274" s="999"/>
      <c r="E274" s="392"/>
      <c r="F274" s="392"/>
      <c r="G274" s="581" t="s">
        <v>2354</v>
      </c>
      <c r="H274" s="393"/>
      <c r="I274" s="393"/>
      <c r="J274" s="394"/>
      <c r="K274" s="394"/>
      <c r="L274" s="394"/>
      <c r="M274" s="394"/>
      <c r="N274" s="395"/>
      <c r="O274" s="391"/>
      <c r="P274" s="394"/>
    </row>
    <row r="275" spans="1:16" ht="14.25" x14ac:dyDescent="0.2">
      <c r="A275" s="999"/>
      <c r="B275" s="999"/>
      <c r="C275" s="999"/>
      <c r="D275" s="999"/>
      <c r="E275" s="392" t="s">
        <v>2124</v>
      </c>
      <c r="F275" s="392" t="s">
        <v>2352</v>
      </c>
      <c r="G275" s="415" t="s">
        <v>2355</v>
      </c>
      <c r="H275" s="393" t="s">
        <v>2311</v>
      </c>
      <c r="I275" s="393" t="s">
        <v>2311</v>
      </c>
      <c r="J275" s="394" t="s">
        <v>2305</v>
      </c>
      <c r="K275" s="400">
        <v>3</v>
      </c>
      <c r="L275" s="398">
        <v>1833.3333333333333</v>
      </c>
      <c r="M275" s="394">
        <v>31120</v>
      </c>
      <c r="N275" s="395">
        <v>5500</v>
      </c>
      <c r="O275" s="391">
        <v>41</v>
      </c>
      <c r="P275" s="394">
        <v>111</v>
      </c>
    </row>
    <row r="276" spans="1:16" ht="15" x14ac:dyDescent="0.2">
      <c r="A276" s="999"/>
      <c r="B276" s="999"/>
      <c r="C276" s="999"/>
      <c r="D276" s="999"/>
      <c r="E276" s="392"/>
      <c r="F276" s="392"/>
      <c r="G276" s="581" t="s">
        <v>2356</v>
      </c>
      <c r="H276" s="393"/>
      <c r="I276" s="393"/>
      <c r="J276" s="394"/>
      <c r="K276" s="394"/>
      <c r="L276" s="394"/>
      <c r="M276" s="394"/>
      <c r="N276" s="395"/>
      <c r="O276" s="391"/>
      <c r="P276" s="394"/>
    </row>
    <row r="277" spans="1:16" ht="14.25" x14ac:dyDescent="0.2">
      <c r="A277" s="999"/>
      <c r="B277" s="999"/>
      <c r="C277" s="999"/>
      <c r="D277" s="999"/>
      <c r="E277" s="392" t="s">
        <v>2124</v>
      </c>
      <c r="F277" s="392" t="s">
        <v>2140</v>
      </c>
      <c r="G277" s="415" t="s">
        <v>2144</v>
      </c>
      <c r="H277" s="393">
        <v>43221</v>
      </c>
      <c r="I277" s="393"/>
      <c r="J277" s="394" t="s">
        <v>2145</v>
      </c>
      <c r="K277" s="400">
        <v>32</v>
      </c>
      <c r="L277" s="401">
        <v>345.84375</v>
      </c>
      <c r="M277" s="394">
        <v>32100</v>
      </c>
      <c r="N277" s="395">
        <v>11067</v>
      </c>
      <c r="O277" s="391">
        <v>41</v>
      </c>
      <c r="P277" s="394">
        <v>111</v>
      </c>
    </row>
    <row r="278" spans="1:16" ht="14.25" x14ac:dyDescent="0.2">
      <c r="A278" s="999"/>
      <c r="B278" s="999"/>
      <c r="C278" s="999"/>
      <c r="D278" s="999"/>
      <c r="E278" s="392" t="s">
        <v>2124</v>
      </c>
      <c r="F278" s="392" t="s">
        <v>2140</v>
      </c>
      <c r="G278" s="415" t="s">
        <v>2146</v>
      </c>
      <c r="H278" s="393">
        <v>43252</v>
      </c>
      <c r="I278" s="393"/>
      <c r="J278" s="394" t="s">
        <v>2145</v>
      </c>
      <c r="K278" s="400">
        <v>8</v>
      </c>
      <c r="L278" s="401">
        <v>344.73</v>
      </c>
      <c r="M278" s="394">
        <v>32100</v>
      </c>
      <c r="N278" s="395">
        <v>2757.84</v>
      </c>
      <c r="O278" s="391">
        <v>41</v>
      </c>
      <c r="P278" s="394">
        <v>111</v>
      </c>
    </row>
    <row r="279" spans="1:16" ht="15" x14ac:dyDescent="0.2">
      <c r="A279" s="999"/>
      <c r="B279" s="999"/>
      <c r="C279" s="999"/>
      <c r="D279" s="999"/>
      <c r="E279" s="392"/>
      <c r="F279" s="392"/>
      <c r="G279" s="581" t="s">
        <v>2357</v>
      </c>
      <c r="H279" s="393"/>
      <c r="I279" s="393"/>
      <c r="J279" s="394"/>
      <c r="K279" s="394"/>
      <c r="L279" s="394"/>
      <c r="M279" s="394"/>
      <c r="N279" s="395"/>
      <c r="O279" s="391"/>
      <c r="P279" s="394"/>
    </row>
    <row r="280" spans="1:16" ht="14.25" x14ac:dyDescent="0.2">
      <c r="A280" s="999"/>
      <c r="B280" s="999"/>
      <c r="C280" s="999"/>
      <c r="D280" s="999"/>
      <c r="E280" s="392" t="s">
        <v>2124</v>
      </c>
      <c r="F280" s="392" t="s">
        <v>2140</v>
      </c>
      <c r="G280" s="415" t="s">
        <v>2358</v>
      </c>
      <c r="H280" s="393" t="s">
        <v>2311</v>
      </c>
      <c r="I280" s="393" t="s">
        <v>2311</v>
      </c>
      <c r="J280" s="394" t="s">
        <v>2332</v>
      </c>
      <c r="K280" s="400">
        <v>1</v>
      </c>
      <c r="L280" s="401" t="s">
        <v>2280</v>
      </c>
      <c r="M280" s="394">
        <v>32200</v>
      </c>
      <c r="N280" s="395">
        <v>7500</v>
      </c>
      <c r="O280" s="391">
        <v>41</v>
      </c>
      <c r="P280" s="394">
        <v>111</v>
      </c>
    </row>
    <row r="281" spans="1:16" ht="15" x14ac:dyDescent="0.2">
      <c r="A281" s="999"/>
      <c r="B281" s="999"/>
      <c r="C281" s="999"/>
      <c r="D281" s="999"/>
      <c r="E281" s="392"/>
      <c r="F281" s="392"/>
      <c r="G281" s="584" t="s">
        <v>2169</v>
      </c>
      <c r="H281" s="393"/>
      <c r="I281" s="393"/>
      <c r="J281" s="394"/>
      <c r="K281" s="394"/>
      <c r="L281" s="398"/>
      <c r="M281" s="399"/>
      <c r="N281" s="395"/>
      <c r="O281" s="391"/>
      <c r="P281" s="394"/>
    </row>
    <row r="282" spans="1:16" ht="14.25" x14ac:dyDescent="0.2">
      <c r="A282" s="999"/>
      <c r="B282" s="999"/>
      <c r="C282" s="999"/>
      <c r="D282" s="999"/>
      <c r="E282" s="392" t="s">
        <v>2124</v>
      </c>
      <c r="F282" s="392" t="s">
        <v>2359</v>
      </c>
      <c r="G282" s="585" t="s">
        <v>2360</v>
      </c>
      <c r="H282" s="393">
        <v>43252</v>
      </c>
      <c r="I282" s="393"/>
      <c r="J282" s="394" t="s">
        <v>2160</v>
      </c>
      <c r="K282" s="394">
        <v>48</v>
      </c>
      <c r="L282" s="398" t="s">
        <v>2280</v>
      </c>
      <c r="M282" s="399" t="s">
        <v>2361</v>
      </c>
      <c r="N282" s="395">
        <v>11280</v>
      </c>
      <c r="O282" s="391">
        <v>41</v>
      </c>
      <c r="P282" s="394">
        <v>111</v>
      </c>
    </row>
    <row r="283" spans="1:16" ht="15" x14ac:dyDescent="0.2">
      <c r="A283" s="999"/>
      <c r="B283" s="999"/>
      <c r="C283" s="999"/>
      <c r="D283" s="999"/>
      <c r="E283" s="392"/>
      <c r="F283" s="392"/>
      <c r="G283" s="584" t="s">
        <v>2172</v>
      </c>
      <c r="H283" s="393"/>
      <c r="I283" s="393"/>
      <c r="J283" s="394"/>
      <c r="K283" s="394"/>
      <c r="L283" s="398"/>
      <c r="M283" s="399"/>
      <c r="N283" s="395"/>
      <c r="O283" s="391"/>
      <c r="P283" s="394"/>
    </row>
    <row r="284" spans="1:16" ht="14.25" x14ac:dyDescent="0.2">
      <c r="A284" s="999"/>
      <c r="B284" s="999"/>
      <c r="C284" s="999"/>
      <c r="D284" s="999"/>
      <c r="E284" s="392" t="s">
        <v>2124</v>
      </c>
      <c r="F284" s="392" t="s">
        <v>2359</v>
      </c>
      <c r="G284" s="585" t="s">
        <v>2362</v>
      </c>
      <c r="H284" s="393">
        <v>43252</v>
      </c>
      <c r="I284" s="393"/>
      <c r="J284" s="394" t="s">
        <v>2363</v>
      </c>
      <c r="K284" s="394">
        <v>48</v>
      </c>
      <c r="L284" s="398" t="s">
        <v>2280</v>
      </c>
      <c r="M284" s="399" t="s">
        <v>2364</v>
      </c>
      <c r="N284" s="395">
        <v>11750</v>
      </c>
      <c r="O284" s="391">
        <v>41</v>
      </c>
      <c r="P284" s="394">
        <v>111</v>
      </c>
    </row>
    <row r="285" spans="1:16" ht="30" x14ac:dyDescent="0.2">
      <c r="A285" s="999"/>
      <c r="B285" s="999"/>
      <c r="C285" s="999"/>
      <c r="D285" s="999"/>
      <c r="E285" s="392"/>
      <c r="F285" s="392"/>
      <c r="G285" s="584" t="s">
        <v>2365</v>
      </c>
      <c r="H285" s="393"/>
      <c r="I285" s="393"/>
      <c r="J285" s="394"/>
      <c r="K285" s="394"/>
      <c r="L285" s="398"/>
      <c r="M285" s="399"/>
      <c r="N285" s="395"/>
      <c r="O285" s="391"/>
      <c r="P285" s="394"/>
    </row>
    <row r="286" spans="1:16" ht="14.25" x14ac:dyDescent="0.2">
      <c r="A286" s="999"/>
      <c r="B286" s="999"/>
      <c r="C286" s="999"/>
      <c r="D286" s="999"/>
      <c r="E286" s="392" t="s">
        <v>2124</v>
      </c>
      <c r="F286" s="392" t="s">
        <v>2359</v>
      </c>
      <c r="G286" s="585" t="s">
        <v>2366</v>
      </c>
      <c r="H286" s="393" t="s">
        <v>2311</v>
      </c>
      <c r="I286" s="393" t="s">
        <v>2311</v>
      </c>
      <c r="J286" s="394" t="s">
        <v>2367</v>
      </c>
      <c r="K286" s="396">
        <v>13600</v>
      </c>
      <c r="L286" s="398">
        <v>5</v>
      </c>
      <c r="M286" s="399" t="s">
        <v>2368</v>
      </c>
      <c r="N286" s="395">
        <v>68000</v>
      </c>
      <c r="O286" s="391">
        <v>41</v>
      </c>
      <c r="P286" s="394">
        <v>111</v>
      </c>
    </row>
    <row r="287" spans="1:16" ht="14.25" x14ac:dyDescent="0.2">
      <c r="A287" s="999"/>
      <c r="B287" s="999"/>
      <c r="C287" s="999"/>
      <c r="D287" s="999"/>
      <c r="E287" s="392" t="s">
        <v>2124</v>
      </c>
      <c r="F287" s="392" t="s">
        <v>2359</v>
      </c>
      <c r="G287" s="585" t="s">
        <v>2369</v>
      </c>
      <c r="H287" s="393" t="s">
        <v>2311</v>
      </c>
      <c r="I287" s="393" t="s">
        <v>2311</v>
      </c>
      <c r="J287" s="394" t="s">
        <v>2332</v>
      </c>
      <c r="K287" s="394">
        <v>1</v>
      </c>
      <c r="L287" s="398" t="s">
        <v>2280</v>
      </c>
      <c r="M287" s="399" t="s">
        <v>2368</v>
      </c>
      <c r="N287" s="395">
        <v>4000</v>
      </c>
      <c r="O287" s="391">
        <v>41</v>
      </c>
      <c r="P287" s="394">
        <v>111</v>
      </c>
    </row>
    <row r="288" spans="1:16" ht="15" x14ac:dyDescent="0.2">
      <c r="A288" s="999"/>
      <c r="B288" s="999"/>
      <c r="C288" s="999"/>
      <c r="D288" s="999"/>
      <c r="E288" s="392"/>
      <c r="F288" s="392"/>
      <c r="G288" s="584" t="s">
        <v>2370</v>
      </c>
      <c r="H288" s="393"/>
      <c r="I288" s="393"/>
      <c r="J288" s="394"/>
      <c r="K288" s="394"/>
      <c r="L288" s="398"/>
      <c r="M288" s="399"/>
      <c r="N288" s="395"/>
      <c r="O288" s="391"/>
      <c r="P288" s="394"/>
    </row>
    <row r="289" spans="1:16" ht="14.25" x14ac:dyDescent="0.2">
      <c r="A289" s="999"/>
      <c r="B289" s="999"/>
      <c r="C289" s="999"/>
      <c r="D289" s="999"/>
      <c r="E289" s="392" t="s">
        <v>2124</v>
      </c>
      <c r="F289" s="392" t="s">
        <v>2359</v>
      </c>
      <c r="G289" s="416" t="s">
        <v>2371</v>
      </c>
      <c r="H289" s="393" t="s">
        <v>2311</v>
      </c>
      <c r="I289" s="393" t="s">
        <v>2311</v>
      </c>
      <c r="J289" s="394" t="s">
        <v>2332</v>
      </c>
      <c r="K289" s="394">
        <v>1</v>
      </c>
      <c r="L289" s="398" t="s">
        <v>2280</v>
      </c>
      <c r="M289" s="399" t="s">
        <v>2372</v>
      </c>
      <c r="N289" s="395">
        <v>5000</v>
      </c>
      <c r="O289" s="391">
        <v>41</v>
      </c>
      <c r="P289" s="394">
        <v>111</v>
      </c>
    </row>
    <row r="290" spans="1:16" ht="15" x14ac:dyDescent="0.2">
      <c r="A290" s="999"/>
      <c r="B290" s="999"/>
      <c r="C290" s="999"/>
      <c r="D290" s="999"/>
      <c r="E290" s="392"/>
      <c r="F290" s="392"/>
      <c r="G290" s="584" t="s">
        <v>2373</v>
      </c>
      <c r="H290" s="393"/>
      <c r="I290" s="393"/>
      <c r="J290" s="394"/>
      <c r="K290" s="394"/>
      <c r="L290" s="398"/>
      <c r="M290" s="399"/>
      <c r="N290" s="395"/>
      <c r="O290" s="391"/>
      <c r="P290" s="394"/>
    </row>
    <row r="291" spans="1:16" ht="14.25" x14ac:dyDescent="0.2">
      <c r="A291" s="999"/>
      <c r="B291" s="999"/>
      <c r="C291" s="999"/>
      <c r="D291" s="999"/>
      <c r="E291" s="392" t="s">
        <v>2124</v>
      </c>
      <c r="F291" s="392" t="s">
        <v>2359</v>
      </c>
      <c r="G291" s="416" t="s">
        <v>2374</v>
      </c>
      <c r="H291" s="393">
        <v>43252</v>
      </c>
      <c r="I291" s="393">
        <v>43282</v>
      </c>
      <c r="J291" s="394" t="s">
        <v>2332</v>
      </c>
      <c r="K291" s="394">
        <v>20</v>
      </c>
      <c r="L291" s="398">
        <v>1392</v>
      </c>
      <c r="M291" s="399" t="s">
        <v>2375</v>
      </c>
      <c r="N291" s="395">
        <v>27840</v>
      </c>
      <c r="O291" s="391">
        <v>41</v>
      </c>
      <c r="P291" s="394">
        <v>111</v>
      </c>
    </row>
    <row r="292" spans="1:16" ht="15" x14ac:dyDescent="0.2">
      <c r="A292" s="999"/>
      <c r="B292" s="999"/>
      <c r="C292" s="999"/>
      <c r="D292" s="999"/>
      <c r="E292" s="392"/>
      <c r="F292" s="392"/>
      <c r="G292" s="584" t="s">
        <v>2376</v>
      </c>
      <c r="H292" s="393"/>
      <c r="I292" s="393"/>
      <c r="J292" s="394"/>
      <c r="K292" s="394"/>
      <c r="L292" s="398"/>
      <c r="M292" s="399"/>
      <c r="N292" s="395"/>
      <c r="O292" s="391"/>
      <c r="P292" s="394"/>
    </row>
    <row r="293" spans="1:16" ht="28.5" x14ac:dyDescent="0.2">
      <c r="A293" s="999"/>
      <c r="B293" s="999"/>
      <c r="C293" s="999"/>
      <c r="D293" s="999"/>
      <c r="E293" s="392" t="s">
        <v>2124</v>
      </c>
      <c r="F293" s="392" t="s">
        <v>2359</v>
      </c>
      <c r="G293" s="416" t="s">
        <v>2377</v>
      </c>
      <c r="H293" s="393" t="s">
        <v>2311</v>
      </c>
      <c r="I293" s="393" t="s">
        <v>2311</v>
      </c>
      <c r="J293" s="394" t="s">
        <v>2332</v>
      </c>
      <c r="K293" s="394">
        <v>1</v>
      </c>
      <c r="L293" s="398" t="s">
        <v>2280</v>
      </c>
      <c r="M293" s="399" t="s">
        <v>2378</v>
      </c>
      <c r="N293" s="395">
        <v>4000</v>
      </c>
      <c r="O293" s="391">
        <v>41</v>
      </c>
      <c r="P293" s="394">
        <v>111</v>
      </c>
    </row>
    <row r="294" spans="1:16" ht="15" x14ac:dyDescent="0.2">
      <c r="A294" s="999"/>
      <c r="B294" s="999"/>
      <c r="C294" s="999"/>
      <c r="D294" s="999"/>
      <c r="E294" s="392"/>
      <c r="F294" s="392"/>
      <c r="G294" s="584" t="s">
        <v>2379</v>
      </c>
      <c r="H294" s="393"/>
      <c r="I294" s="393"/>
      <c r="J294" s="394"/>
      <c r="K294" s="394"/>
      <c r="L294" s="398"/>
      <c r="M294" s="399"/>
      <c r="N294" s="395"/>
      <c r="O294" s="391"/>
      <c r="P294" s="394"/>
    </row>
    <row r="295" spans="1:16" ht="14.25" x14ac:dyDescent="0.2">
      <c r="A295" s="999"/>
      <c r="B295" s="999"/>
      <c r="C295" s="999"/>
      <c r="D295" s="999"/>
      <c r="E295" s="392" t="s">
        <v>2124</v>
      </c>
      <c r="F295" s="392" t="s">
        <v>2359</v>
      </c>
      <c r="G295" s="416" t="s">
        <v>2380</v>
      </c>
      <c r="H295" s="393" t="s">
        <v>2311</v>
      </c>
      <c r="I295" s="393" t="s">
        <v>2311</v>
      </c>
      <c r="J295" s="394" t="s">
        <v>2332</v>
      </c>
      <c r="K295" s="394">
        <v>1</v>
      </c>
      <c r="L295" s="398" t="s">
        <v>2280</v>
      </c>
      <c r="M295" s="399" t="s">
        <v>2381</v>
      </c>
      <c r="N295" s="395">
        <v>5000</v>
      </c>
      <c r="O295" s="391">
        <v>41</v>
      </c>
      <c r="P295" s="394">
        <v>111</v>
      </c>
    </row>
    <row r="296" spans="1:16" ht="15" x14ac:dyDescent="0.2">
      <c r="A296" s="999"/>
      <c r="B296" s="999"/>
      <c r="C296" s="999"/>
      <c r="D296" s="999"/>
      <c r="E296" s="392"/>
      <c r="F296" s="392"/>
      <c r="G296" s="584" t="s">
        <v>2382</v>
      </c>
      <c r="H296" s="393"/>
      <c r="I296" s="393"/>
      <c r="J296" s="394"/>
      <c r="K296" s="394"/>
      <c r="L296" s="398"/>
      <c r="M296" s="399"/>
      <c r="N296" s="395"/>
      <c r="O296" s="391"/>
      <c r="P296" s="394"/>
    </row>
    <row r="297" spans="1:16" ht="14.25" x14ac:dyDescent="0.2">
      <c r="A297" s="999"/>
      <c r="B297" s="999"/>
      <c r="C297" s="999"/>
      <c r="D297" s="999"/>
      <c r="E297" s="392" t="s">
        <v>2124</v>
      </c>
      <c r="F297" s="392" t="s">
        <v>2359</v>
      </c>
      <c r="G297" s="416" t="s">
        <v>2383</v>
      </c>
      <c r="H297" s="393" t="s">
        <v>2311</v>
      </c>
      <c r="I297" s="393" t="s">
        <v>2311</v>
      </c>
      <c r="J297" s="394" t="s">
        <v>2332</v>
      </c>
      <c r="K297" s="394">
        <v>1</v>
      </c>
      <c r="L297" s="398" t="s">
        <v>2280</v>
      </c>
      <c r="M297" s="399" t="s">
        <v>2384</v>
      </c>
      <c r="N297" s="395">
        <v>6695</v>
      </c>
      <c r="O297" s="391">
        <v>41</v>
      </c>
      <c r="P297" s="394">
        <v>111</v>
      </c>
    </row>
    <row r="298" spans="1:16" ht="15" x14ac:dyDescent="0.2">
      <c r="A298" s="999"/>
      <c r="B298" s="999"/>
      <c r="C298" s="999"/>
      <c r="D298" s="999"/>
      <c r="E298" s="392"/>
      <c r="F298" s="392"/>
      <c r="G298" s="584" t="s">
        <v>2385</v>
      </c>
      <c r="H298" s="393"/>
      <c r="I298" s="393"/>
      <c r="J298" s="394"/>
      <c r="K298" s="394"/>
      <c r="L298" s="398"/>
      <c r="M298" s="399"/>
      <c r="N298" s="395"/>
      <c r="O298" s="391"/>
      <c r="P298" s="394"/>
    </row>
    <row r="299" spans="1:16" ht="14.25" x14ac:dyDescent="0.2">
      <c r="A299" s="999"/>
      <c r="B299" s="999"/>
      <c r="C299" s="999"/>
      <c r="D299" s="999"/>
      <c r="E299" s="392" t="s">
        <v>2124</v>
      </c>
      <c r="F299" s="392" t="s">
        <v>2359</v>
      </c>
      <c r="G299" s="585" t="s">
        <v>2386</v>
      </c>
      <c r="H299" s="393">
        <v>43160</v>
      </c>
      <c r="I299" s="393"/>
      <c r="J299" s="394" t="s">
        <v>2160</v>
      </c>
      <c r="K299" s="394" t="s">
        <v>2332</v>
      </c>
      <c r="L299" s="398" t="s">
        <v>2280</v>
      </c>
      <c r="M299" s="399" t="s">
        <v>2387</v>
      </c>
      <c r="N299" s="395">
        <v>48000</v>
      </c>
      <c r="O299" s="391">
        <v>41</v>
      </c>
      <c r="P299" s="394">
        <v>111</v>
      </c>
    </row>
    <row r="300" spans="1:16" ht="15" x14ac:dyDescent="0.2">
      <c r="A300" s="999"/>
      <c r="B300" s="999"/>
      <c r="C300" s="999"/>
      <c r="D300" s="999"/>
      <c r="E300" s="392"/>
      <c r="F300" s="392"/>
      <c r="G300" s="584" t="s">
        <v>2388</v>
      </c>
      <c r="H300" s="393"/>
      <c r="I300" s="393"/>
      <c r="J300" s="394"/>
      <c r="K300" s="394"/>
      <c r="L300" s="398"/>
      <c r="M300" s="399"/>
      <c r="N300" s="395"/>
      <c r="O300" s="391"/>
      <c r="P300" s="394"/>
    </row>
    <row r="301" spans="1:16" ht="14.25" x14ac:dyDescent="0.2">
      <c r="A301" s="999"/>
      <c r="B301" s="999"/>
      <c r="C301" s="999"/>
      <c r="D301" s="999"/>
      <c r="E301" s="392" t="s">
        <v>2001</v>
      </c>
      <c r="F301" s="392" t="s">
        <v>2359</v>
      </c>
      <c r="G301" s="585" t="s">
        <v>2389</v>
      </c>
      <c r="H301" s="393">
        <v>43221</v>
      </c>
      <c r="I301" s="393">
        <v>42979</v>
      </c>
      <c r="J301" s="394" t="s">
        <v>2160</v>
      </c>
      <c r="K301" s="394" t="s">
        <v>2332</v>
      </c>
      <c r="L301" s="398" t="s">
        <v>2280</v>
      </c>
      <c r="M301" s="399" t="s">
        <v>2390</v>
      </c>
      <c r="N301" s="395">
        <v>71620.67</v>
      </c>
      <c r="O301" s="391">
        <v>41</v>
      </c>
      <c r="P301" s="394">
        <v>111</v>
      </c>
    </row>
    <row r="302" spans="1:16" ht="15" x14ac:dyDescent="0.2">
      <c r="A302" s="999"/>
      <c r="B302" s="999"/>
      <c r="C302" s="999"/>
      <c r="D302" s="999"/>
      <c r="E302" s="392"/>
      <c r="F302" s="392"/>
      <c r="G302" s="584" t="s">
        <v>2391</v>
      </c>
      <c r="H302" s="393"/>
      <c r="I302" s="393"/>
      <c r="J302" s="394"/>
      <c r="K302" s="394"/>
      <c r="L302" s="398"/>
      <c r="M302" s="399"/>
      <c r="N302" s="395"/>
      <c r="O302" s="391"/>
      <c r="P302" s="394"/>
    </row>
    <row r="303" spans="1:16" ht="14.25" x14ac:dyDescent="0.2">
      <c r="A303" s="999"/>
      <c r="B303" s="999"/>
      <c r="C303" s="999"/>
      <c r="D303" s="999"/>
      <c r="E303" s="392" t="s">
        <v>2124</v>
      </c>
      <c r="F303" s="392" t="s">
        <v>2359</v>
      </c>
      <c r="G303" s="416" t="s">
        <v>2392</v>
      </c>
      <c r="H303" s="393" t="s">
        <v>2311</v>
      </c>
      <c r="I303" s="393" t="s">
        <v>2311</v>
      </c>
      <c r="J303" s="394" t="s">
        <v>2160</v>
      </c>
      <c r="K303" s="394" t="s">
        <v>2332</v>
      </c>
      <c r="L303" s="398" t="s">
        <v>2280</v>
      </c>
      <c r="M303" s="399" t="s">
        <v>2393</v>
      </c>
      <c r="N303" s="395">
        <v>21500</v>
      </c>
      <c r="O303" s="391">
        <v>41</v>
      </c>
      <c r="P303" s="394">
        <v>111</v>
      </c>
    </row>
    <row r="304" spans="1:16" ht="15" x14ac:dyDescent="0.2">
      <c r="A304" s="999"/>
      <c r="B304" s="999"/>
      <c r="C304" s="999"/>
      <c r="D304" s="999"/>
      <c r="E304" s="392"/>
      <c r="F304" s="392"/>
      <c r="G304" s="584" t="s">
        <v>2394</v>
      </c>
      <c r="H304" s="393"/>
      <c r="I304" s="393"/>
      <c r="J304" s="394"/>
      <c r="K304" s="394"/>
      <c r="L304" s="398"/>
      <c r="M304" s="399"/>
      <c r="N304" s="395"/>
      <c r="O304" s="391"/>
      <c r="P304" s="394"/>
    </row>
    <row r="305" spans="1:16" ht="14.25" x14ac:dyDescent="0.2">
      <c r="A305" s="999"/>
      <c r="B305" s="999"/>
      <c r="C305" s="999"/>
      <c r="D305" s="999"/>
      <c r="E305" s="392" t="s">
        <v>2124</v>
      </c>
      <c r="F305" s="392" t="s">
        <v>2359</v>
      </c>
      <c r="G305" s="416" t="s">
        <v>2395</v>
      </c>
      <c r="H305" s="393" t="s">
        <v>2311</v>
      </c>
      <c r="I305" s="393" t="s">
        <v>2311</v>
      </c>
      <c r="J305" s="394" t="s">
        <v>2160</v>
      </c>
      <c r="K305" s="394" t="s">
        <v>2332</v>
      </c>
      <c r="L305" s="398" t="s">
        <v>2280</v>
      </c>
      <c r="M305" s="399" t="s">
        <v>2396</v>
      </c>
      <c r="N305" s="395">
        <v>72808</v>
      </c>
      <c r="O305" s="391">
        <v>41</v>
      </c>
      <c r="P305" s="394">
        <v>111</v>
      </c>
    </row>
    <row r="306" spans="1:16" ht="15" x14ac:dyDescent="0.2">
      <c r="A306" s="999"/>
      <c r="B306" s="999"/>
      <c r="C306" s="999"/>
      <c r="D306" s="999"/>
      <c r="E306" s="392"/>
      <c r="F306" s="392"/>
      <c r="G306" s="584" t="s">
        <v>2397</v>
      </c>
      <c r="H306" s="393"/>
      <c r="I306" s="393"/>
      <c r="J306" s="394"/>
      <c r="K306" s="394"/>
      <c r="L306" s="398"/>
      <c r="M306" s="399"/>
      <c r="N306" s="395"/>
      <c r="O306" s="391"/>
      <c r="P306" s="394"/>
    </row>
    <row r="307" spans="1:16" ht="14.25" x14ac:dyDescent="0.2">
      <c r="A307" s="999"/>
      <c r="B307" s="999"/>
      <c r="C307" s="999"/>
      <c r="D307" s="999"/>
      <c r="E307" s="392" t="s">
        <v>2124</v>
      </c>
      <c r="F307" s="392" t="s">
        <v>2359</v>
      </c>
      <c r="G307" s="416" t="s">
        <v>2398</v>
      </c>
      <c r="H307" s="393" t="s">
        <v>2311</v>
      </c>
      <c r="I307" s="393" t="s">
        <v>2311</v>
      </c>
      <c r="J307" s="394" t="s">
        <v>2160</v>
      </c>
      <c r="K307" s="394" t="s">
        <v>2332</v>
      </c>
      <c r="L307" s="398" t="s">
        <v>2280</v>
      </c>
      <c r="M307" s="399" t="s">
        <v>2399</v>
      </c>
      <c r="N307" s="395">
        <v>4500</v>
      </c>
      <c r="O307" s="391">
        <v>41</v>
      </c>
      <c r="P307" s="394">
        <v>111</v>
      </c>
    </row>
    <row r="308" spans="1:16" ht="15" x14ac:dyDescent="0.2">
      <c r="A308" s="999"/>
      <c r="B308" s="999"/>
      <c r="C308" s="999"/>
      <c r="D308" s="999"/>
      <c r="E308" s="392"/>
      <c r="F308" s="394"/>
      <c r="G308" s="584" t="s">
        <v>2400</v>
      </c>
      <c r="H308" s="393"/>
      <c r="I308" s="393"/>
      <c r="J308" s="394"/>
      <c r="K308" s="394"/>
      <c r="L308" s="398"/>
      <c r="M308" s="399"/>
      <c r="N308" s="395"/>
      <c r="O308" s="391"/>
      <c r="P308" s="394"/>
    </row>
    <row r="309" spans="1:16" ht="14.25" x14ac:dyDescent="0.2">
      <c r="A309" s="999"/>
      <c r="B309" s="999"/>
      <c r="C309" s="999"/>
      <c r="D309" s="999"/>
      <c r="E309" s="392" t="s">
        <v>2124</v>
      </c>
      <c r="F309" s="394" t="s">
        <v>2140</v>
      </c>
      <c r="G309" s="416" t="s">
        <v>2401</v>
      </c>
      <c r="H309" s="393">
        <v>43282</v>
      </c>
      <c r="I309" s="393"/>
      <c r="J309" s="394" t="s">
        <v>2160</v>
      </c>
      <c r="K309" s="394">
        <v>3</v>
      </c>
      <c r="L309" s="398">
        <v>4376.333333333333</v>
      </c>
      <c r="M309" s="399" t="s">
        <v>2402</v>
      </c>
      <c r="N309" s="395">
        <v>13129</v>
      </c>
      <c r="O309" s="391">
        <v>41</v>
      </c>
      <c r="P309" s="394">
        <v>111</v>
      </c>
    </row>
    <row r="310" spans="1:16" ht="14.25" x14ac:dyDescent="0.2">
      <c r="A310" s="999"/>
      <c r="B310" s="999"/>
      <c r="C310" s="999"/>
      <c r="D310" s="999"/>
      <c r="E310" s="392" t="s">
        <v>2124</v>
      </c>
      <c r="F310" s="394" t="s">
        <v>2140</v>
      </c>
      <c r="G310" s="416" t="s">
        <v>2403</v>
      </c>
      <c r="H310" s="393">
        <v>43282</v>
      </c>
      <c r="I310" s="393"/>
      <c r="J310" s="394" t="s">
        <v>2160</v>
      </c>
      <c r="K310" s="394">
        <v>2</v>
      </c>
      <c r="L310" s="398">
        <v>7656</v>
      </c>
      <c r="M310" s="399" t="s">
        <v>2402</v>
      </c>
      <c r="N310" s="395">
        <v>15312</v>
      </c>
      <c r="O310" s="391">
        <v>41</v>
      </c>
      <c r="P310" s="394">
        <v>111</v>
      </c>
    </row>
    <row r="311" spans="1:16" ht="14.25" x14ac:dyDescent="0.2">
      <c r="A311" s="999"/>
      <c r="B311" s="999"/>
      <c r="C311" s="999"/>
      <c r="D311" s="999"/>
      <c r="E311" s="392" t="s">
        <v>2124</v>
      </c>
      <c r="F311" s="394" t="s">
        <v>2140</v>
      </c>
      <c r="G311" s="416" t="s">
        <v>2404</v>
      </c>
      <c r="H311" s="393">
        <v>43282</v>
      </c>
      <c r="I311" s="393"/>
      <c r="J311" s="394" t="s">
        <v>2160</v>
      </c>
      <c r="K311" s="394">
        <v>1</v>
      </c>
      <c r="L311" s="398">
        <v>9200</v>
      </c>
      <c r="M311" s="399" t="s">
        <v>2402</v>
      </c>
      <c r="N311" s="395">
        <v>9200</v>
      </c>
      <c r="O311" s="391">
        <v>41</v>
      </c>
      <c r="P311" s="394">
        <v>111</v>
      </c>
    </row>
    <row r="312" spans="1:16" ht="15" x14ac:dyDescent="0.2">
      <c r="A312" s="999"/>
      <c r="B312" s="999"/>
      <c r="C312" s="999"/>
      <c r="D312" s="999"/>
      <c r="E312" s="392"/>
      <c r="F312" s="394"/>
      <c r="G312" s="584" t="s">
        <v>2405</v>
      </c>
      <c r="H312" s="393"/>
      <c r="I312" s="393"/>
      <c r="J312" s="394"/>
      <c r="K312" s="394"/>
      <c r="L312" s="398"/>
      <c r="M312" s="399"/>
      <c r="N312" s="395"/>
      <c r="O312" s="391"/>
      <c r="P312" s="394"/>
    </row>
    <row r="313" spans="1:16" ht="14.25" x14ac:dyDescent="0.2">
      <c r="A313" s="999"/>
      <c r="B313" s="999"/>
      <c r="C313" s="999"/>
      <c r="D313" s="999"/>
      <c r="E313" s="392" t="s">
        <v>2124</v>
      </c>
      <c r="F313" s="394" t="s">
        <v>2140</v>
      </c>
      <c r="G313" s="416" t="s">
        <v>2406</v>
      </c>
      <c r="H313" s="393">
        <v>43191</v>
      </c>
      <c r="I313" s="393"/>
      <c r="J313" s="394" t="s">
        <v>2160</v>
      </c>
      <c r="K313" s="394">
        <v>1</v>
      </c>
      <c r="L313" s="394">
        <v>15000</v>
      </c>
      <c r="M313" s="399" t="s">
        <v>2387</v>
      </c>
      <c r="N313" s="395">
        <v>15000</v>
      </c>
      <c r="O313" s="391">
        <v>41</v>
      </c>
      <c r="P313" s="394">
        <v>111</v>
      </c>
    </row>
    <row r="314" spans="1:16" ht="15" x14ac:dyDescent="0.2">
      <c r="A314" s="999"/>
      <c r="B314" s="999"/>
      <c r="C314" s="999"/>
      <c r="D314" s="999"/>
      <c r="E314" s="392"/>
      <c r="F314" s="394"/>
      <c r="G314" s="584" t="s">
        <v>2302</v>
      </c>
      <c r="H314" s="393"/>
      <c r="I314" s="393"/>
      <c r="J314" s="394"/>
      <c r="K314" s="394"/>
      <c r="L314" s="398"/>
      <c r="M314" s="399"/>
      <c r="N314" s="395"/>
      <c r="O314" s="391"/>
      <c r="P314" s="394"/>
    </row>
    <row r="315" spans="1:16" ht="14.25" x14ac:dyDescent="0.2">
      <c r="A315" s="999"/>
      <c r="B315" s="999"/>
      <c r="C315" s="999"/>
      <c r="D315" s="999"/>
      <c r="E315" s="392" t="s">
        <v>2124</v>
      </c>
      <c r="F315" s="394" t="s">
        <v>2281</v>
      </c>
      <c r="G315" s="416" t="s">
        <v>2407</v>
      </c>
      <c r="H315" s="393" t="s">
        <v>2311</v>
      </c>
      <c r="I315" s="393" t="s">
        <v>2311</v>
      </c>
      <c r="J315" s="394" t="s">
        <v>2305</v>
      </c>
      <c r="K315" s="394">
        <v>180</v>
      </c>
      <c r="L315" s="394">
        <v>20.833333333333332</v>
      </c>
      <c r="M315" s="399" t="s">
        <v>2408</v>
      </c>
      <c r="N315" s="395">
        <v>3750</v>
      </c>
      <c r="O315" s="391">
        <v>41</v>
      </c>
      <c r="P315" s="394">
        <v>111</v>
      </c>
    </row>
    <row r="316" spans="1:16" s="335" customFormat="1" ht="15" x14ac:dyDescent="0.2">
      <c r="A316" s="997" t="s">
        <v>2409</v>
      </c>
      <c r="B316" s="997"/>
      <c r="C316" s="997"/>
      <c r="D316" s="997"/>
      <c r="E316" s="997"/>
      <c r="F316" s="997"/>
      <c r="G316" s="997"/>
      <c r="H316" s="997"/>
      <c r="I316" s="997"/>
      <c r="J316" s="997"/>
      <c r="K316" s="997"/>
      <c r="L316" s="997"/>
      <c r="M316" s="997"/>
      <c r="N316" s="556">
        <f>SUM(N223:N315)</f>
        <v>1873681.51</v>
      </c>
      <c r="O316" s="558"/>
      <c r="P316" s="558"/>
    </row>
    <row r="317" spans="1:16" s="330" customFormat="1" ht="12.75" x14ac:dyDescent="0.2">
      <c r="G317" s="402"/>
      <c r="K317" s="551"/>
      <c r="L317" s="551"/>
      <c r="N317" s="569"/>
    </row>
    <row r="318" spans="1:16" s="330" customFormat="1" ht="15" x14ac:dyDescent="0.2">
      <c r="A318" s="958" t="s">
        <v>159</v>
      </c>
      <c r="B318" s="959"/>
      <c r="C318" s="959"/>
      <c r="D318" s="960"/>
      <c r="E318" s="961" t="s">
        <v>3</v>
      </c>
      <c r="F318" s="962"/>
      <c r="G318" s="963"/>
      <c r="H318" s="961" t="s">
        <v>4</v>
      </c>
      <c r="I318" s="962"/>
      <c r="J318" s="962"/>
      <c r="K318" s="963"/>
      <c r="L318" s="993" t="s">
        <v>5</v>
      </c>
      <c r="M318" s="994"/>
      <c r="N318" s="994"/>
      <c r="O318" s="994"/>
      <c r="P318" s="994"/>
    </row>
    <row r="319" spans="1:16" s="330" customFormat="1" ht="110.25" customHeight="1" x14ac:dyDescent="0.2">
      <c r="A319" s="951" t="s">
        <v>36</v>
      </c>
      <c r="B319" s="952"/>
      <c r="C319" s="952"/>
      <c r="D319" s="953"/>
      <c r="E319" s="954" t="s">
        <v>2487</v>
      </c>
      <c r="F319" s="955"/>
      <c r="G319" s="956"/>
      <c r="H319" s="954" t="s">
        <v>2488</v>
      </c>
      <c r="I319" s="955"/>
      <c r="J319" s="955"/>
      <c r="K319" s="956"/>
      <c r="L319" s="992"/>
      <c r="M319" s="992"/>
      <c r="N319" s="992"/>
      <c r="O319" s="992"/>
      <c r="P319" s="992"/>
    </row>
    <row r="320" spans="1:16" s="330" customFormat="1" ht="110.25" customHeight="1" x14ac:dyDescent="0.2">
      <c r="A320" s="951" t="s">
        <v>34</v>
      </c>
      <c r="B320" s="952"/>
      <c r="C320" s="952"/>
      <c r="D320" s="953"/>
      <c r="E320" s="954" t="s">
        <v>2497</v>
      </c>
      <c r="F320" s="955"/>
      <c r="G320" s="956"/>
      <c r="H320" s="954" t="s">
        <v>1766</v>
      </c>
      <c r="I320" s="955"/>
      <c r="J320" s="955"/>
      <c r="K320" s="956"/>
      <c r="L320" s="992"/>
      <c r="M320" s="992"/>
      <c r="N320" s="992"/>
      <c r="O320" s="992"/>
      <c r="P320" s="992"/>
    </row>
    <row r="321" spans="1:16" s="330" customFormat="1" ht="110.25" customHeight="1" x14ac:dyDescent="0.2">
      <c r="A321" s="951" t="s">
        <v>22</v>
      </c>
      <c r="B321" s="952"/>
      <c r="C321" s="952"/>
      <c r="D321" s="953"/>
      <c r="E321" s="954" t="s">
        <v>241</v>
      </c>
      <c r="F321" s="955"/>
      <c r="G321" s="956"/>
      <c r="H321" s="991" t="s">
        <v>2489</v>
      </c>
      <c r="I321" s="991"/>
      <c r="J321" s="991"/>
      <c r="K321" s="991"/>
      <c r="L321" s="992"/>
      <c r="M321" s="992"/>
      <c r="N321" s="992"/>
      <c r="O321" s="992"/>
      <c r="P321" s="992"/>
    </row>
  </sheetData>
  <mergeCells count="60">
    <mergeCell ref="A318:D318"/>
    <mergeCell ref="E318:G318"/>
    <mergeCell ref="H318:K318"/>
    <mergeCell ref="L318:P318"/>
    <mergeCell ref="A15:A192"/>
    <mergeCell ref="B15:B192"/>
    <mergeCell ref="A193:M193"/>
    <mergeCell ref="A194:A221"/>
    <mergeCell ref="B194:B221"/>
    <mergeCell ref="A223:A315"/>
    <mergeCell ref="B223:B315"/>
    <mergeCell ref="C223:C315"/>
    <mergeCell ref="D223:D315"/>
    <mergeCell ref="A316:M316"/>
    <mergeCell ref="A222:M222"/>
    <mergeCell ref="A321:D321"/>
    <mergeCell ref="E321:G321"/>
    <mergeCell ref="H321:K321"/>
    <mergeCell ref="L321:P321"/>
    <mergeCell ref="A319:D319"/>
    <mergeCell ref="E319:G319"/>
    <mergeCell ref="H319:K319"/>
    <mergeCell ref="L319:P319"/>
    <mergeCell ref="A320:D320"/>
    <mergeCell ref="E320:G320"/>
    <mergeCell ref="H320:K320"/>
    <mergeCell ref="L320:P320"/>
    <mergeCell ref="S1:V2"/>
    <mergeCell ref="K10:K14"/>
    <mergeCell ref="L10:L14"/>
    <mergeCell ref="A4:P4"/>
    <mergeCell ref="M10:P10"/>
    <mergeCell ref="M11:M14"/>
    <mergeCell ref="C12:D12"/>
    <mergeCell ref="B11:D11"/>
    <mergeCell ref="J10:J14"/>
    <mergeCell ref="H11:H14"/>
    <mergeCell ref="E10:E14"/>
    <mergeCell ref="A1:D2"/>
    <mergeCell ref="L7:N7"/>
    <mergeCell ref="O8:P8"/>
    <mergeCell ref="L6:N6"/>
    <mergeCell ref="N11:N14"/>
    <mergeCell ref="O6:P6"/>
    <mergeCell ref="A11:A14"/>
    <mergeCell ref="O7:P7"/>
    <mergeCell ref="L8:N8"/>
    <mergeCell ref="B12:B14"/>
    <mergeCell ref="A10:D10"/>
    <mergeCell ref="O11:P12"/>
    <mergeCell ref="O13:O14"/>
    <mergeCell ref="P13:P14"/>
    <mergeCell ref="E1:M2"/>
    <mergeCell ref="C13:C14"/>
    <mergeCell ref="F10:F14"/>
    <mergeCell ref="G10:G14"/>
    <mergeCell ref="H10:I10"/>
    <mergeCell ref="A6:D6"/>
    <mergeCell ref="E6:K6"/>
    <mergeCell ref="I11:I14"/>
  </mergeCells>
  <phoneticPr fontId="18" type="noConversion"/>
  <printOptions horizontalCentered="1"/>
  <pageMargins left="0.70866141732283472" right="0.70866141732283472" top="0.74803149606299213" bottom="0.74803149606299213" header="0.31496062992125984" footer="0.31496062992125984"/>
  <pageSetup scale="55" fitToHeight="0"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0"/>
  <sheetViews>
    <sheetView showGridLines="0" zoomScaleSheetLayoutView="130" workbookViewId="0">
      <selection activeCell="E1" sqref="E1:L2"/>
    </sheetView>
  </sheetViews>
  <sheetFormatPr baseColWidth="10" defaultRowHeight="12.75" x14ac:dyDescent="0.2"/>
  <cols>
    <col min="1" max="1" width="5.28515625" style="21" customWidth="1"/>
    <col min="2" max="2" width="9.140625" style="21" customWidth="1"/>
    <col min="3" max="3" width="4.85546875" style="21" customWidth="1"/>
    <col min="4" max="4" width="5.28515625" style="21" customWidth="1"/>
    <col min="5" max="5" width="11.140625" style="21" customWidth="1"/>
    <col min="6" max="6" width="25.140625" style="21" customWidth="1"/>
    <col min="7" max="8" width="4.42578125" style="21" customWidth="1"/>
    <col min="9" max="9" width="23" style="21" bestFit="1" customWidth="1"/>
    <col min="10" max="10" width="10.28515625" style="21" customWidth="1"/>
    <col min="11" max="11" width="13.7109375" style="21" bestFit="1" customWidth="1"/>
    <col min="12" max="12" width="16.28515625" style="21" bestFit="1" customWidth="1"/>
    <col min="13" max="13" width="5.140625" style="21" customWidth="1"/>
    <col min="14" max="14" width="4.7109375" style="21" customWidth="1"/>
    <col min="15" max="15" width="4" style="21" customWidth="1"/>
    <col min="16" max="16" width="4.42578125" style="21" customWidth="1"/>
    <col min="17" max="17" width="14.85546875" style="21" bestFit="1" customWidth="1"/>
    <col min="18" max="16384" width="11.42578125" style="21"/>
  </cols>
  <sheetData>
    <row r="1" spans="1:18" ht="25.5" customHeight="1" x14ac:dyDescent="0.2">
      <c r="A1" s="1023" t="s">
        <v>71</v>
      </c>
      <c r="B1" s="1024"/>
      <c r="C1" s="1024"/>
      <c r="D1" s="429"/>
      <c r="E1" s="932" t="s">
        <v>174</v>
      </c>
      <c r="F1" s="932"/>
      <c r="G1" s="932"/>
      <c r="H1" s="932"/>
      <c r="I1" s="932"/>
      <c r="J1" s="932"/>
      <c r="K1" s="932"/>
      <c r="L1" s="932"/>
      <c r="M1" s="429"/>
      <c r="N1" s="429"/>
      <c r="O1" s="429"/>
      <c r="P1" s="429"/>
    </row>
    <row r="2" spans="1:18" ht="44.25" customHeight="1" thickBot="1" x14ac:dyDescent="0.25">
      <c r="A2" s="761"/>
      <c r="B2" s="761"/>
      <c r="C2" s="761"/>
      <c r="D2" s="425"/>
      <c r="E2" s="933"/>
      <c r="F2" s="933"/>
      <c r="G2" s="933"/>
      <c r="H2" s="933"/>
      <c r="I2" s="933"/>
      <c r="J2" s="933"/>
      <c r="K2" s="933"/>
      <c r="L2" s="933"/>
      <c r="M2" s="425"/>
      <c r="N2" s="425"/>
      <c r="O2" s="425"/>
      <c r="P2" s="425"/>
    </row>
    <row r="3" spans="1:18" ht="13.5" thickTop="1" x14ac:dyDescent="0.2">
      <c r="A3" s="14"/>
      <c r="B3" s="14"/>
      <c r="C3" s="14"/>
      <c r="D3" s="14"/>
      <c r="E3" s="14"/>
      <c r="F3" s="14"/>
      <c r="G3" s="14"/>
      <c r="H3" s="14"/>
      <c r="I3" s="14"/>
      <c r="J3" s="14"/>
      <c r="K3" s="14"/>
      <c r="L3" s="14"/>
      <c r="M3" s="14"/>
      <c r="N3" s="14"/>
      <c r="O3" s="14"/>
      <c r="P3" s="14"/>
    </row>
    <row r="4" spans="1:18" ht="18" customHeight="1" x14ac:dyDescent="0.2">
      <c r="A4" s="1025" t="s">
        <v>144</v>
      </c>
      <c r="B4" s="1025"/>
      <c r="C4" s="1025"/>
      <c r="D4" s="1025"/>
      <c r="E4" s="1025"/>
      <c r="F4" s="1025"/>
      <c r="G4" s="1025"/>
      <c r="H4" s="1025"/>
      <c r="I4" s="1025"/>
      <c r="J4" s="1025"/>
      <c r="K4" s="1025"/>
      <c r="L4" s="1025"/>
      <c r="M4" s="1025"/>
      <c r="N4" s="1025"/>
      <c r="O4" s="1025"/>
      <c r="P4" s="1025"/>
    </row>
    <row r="5" spans="1:18" x14ac:dyDescent="0.2">
      <c r="A5" s="14"/>
      <c r="B5" s="14"/>
      <c r="C5" s="14"/>
      <c r="D5" s="14"/>
      <c r="E5" s="14"/>
      <c r="F5" s="14"/>
      <c r="G5" s="14"/>
      <c r="H5" s="14"/>
      <c r="I5" s="14"/>
      <c r="J5" s="14"/>
      <c r="K5" s="14"/>
      <c r="L5" s="14"/>
      <c r="M5" s="14"/>
      <c r="N5" s="14"/>
      <c r="O5" s="14"/>
      <c r="P5" s="14"/>
    </row>
    <row r="6" spans="1:18" ht="27" customHeight="1" x14ac:dyDescent="0.2">
      <c r="A6" s="1027" t="s">
        <v>191</v>
      </c>
      <c r="B6" s="1028"/>
      <c r="C6" s="1028"/>
      <c r="D6" s="1028"/>
      <c r="E6" s="1005" t="s">
        <v>2433</v>
      </c>
      <c r="F6" s="1006"/>
      <c r="G6" s="1006"/>
      <c r="H6" s="1006"/>
      <c r="I6" s="1006"/>
      <c r="J6" s="1006"/>
      <c r="K6" s="940" t="s">
        <v>155</v>
      </c>
      <c r="L6" s="940"/>
      <c r="M6" s="940"/>
      <c r="N6" s="938">
        <v>312</v>
      </c>
      <c r="O6" s="936"/>
      <c r="P6" s="937"/>
    </row>
    <row r="7" spans="1:18" ht="20.25" customHeight="1" x14ac:dyDescent="0.2">
      <c r="A7" s="40"/>
      <c r="B7" s="40"/>
      <c r="C7" s="40"/>
      <c r="D7" s="40"/>
      <c r="E7" s="40"/>
      <c r="F7" s="40"/>
      <c r="G7" s="40"/>
      <c r="H7" s="40"/>
      <c r="I7" s="40"/>
      <c r="J7" s="40"/>
      <c r="K7" s="940" t="s">
        <v>110</v>
      </c>
      <c r="L7" s="940"/>
      <c r="M7" s="940"/>
      <c r="N7" s="1017">
        <v>2018</v>
      </c>
      <c r="O7" s="1018"/>
      <c r="P7" s="1019"/>
    </row>
    <row r="8" spans="1:18" ht="20.25" customHeight="1" x14ac:dyDescent="0.2">
      <c r="A8" s="29"/>
      <c r="B8" s="29"/>
      <c r="C8" s="29"/>
      <c r="D8" s="29"/>
      <c r="E8" s="29"/>
      <c r="F8" s="29"/>
      <c r="G8" s="29"/>
      <c r="H8" s="29"/>
      <c r="I8" s="29"/>
      <c r="J8" s="29"/>
      <c r="K8" s="940" t="s">
        <v>23</v>
      </c>
      <c r="L8" s="940"/>
      <c r="M8" s="940"/>
      <c r="N8" s="1020">
        <v>42982</v>
      </c>
      <c r="O8" s="1021"/>
      <c r="P8" s="1022"/>
    </row>
    <row r="9" spans="1:18" ht="13.5" thickBot="1" x14ac:dyDescent="0.25">
      <c r="A9" s="41"/>
      <c r="B9" s="41"/>
      <c r="C9" s="41"/>
      <c r="D9" s="41"/>
      <c r="E9" s="41"/>
      <c r="F9" s="41"/>
      <c r="G9" s="41"/>
      <c r="H9" s="41"/>
      <c r="I9" s="41"/>
      <c r="J9" s="41"/>
      <c r="K9" s="41"/>
      <c r="L9" s="15"/>
      <c r="M9" s="15"/>
      <c r="N9" s="15"/>
      <c r="O9" s="15"/>
      <c r="P9" s="15"/>
    </row>
    <row r="10" spans="1:18" s="402" customFormat="1" ht="14.25" customHeight="1" thickBot="1" x14ac:dyDescent="0.25">
      <c r="A10" s="1007" t="s">
        <v>30</v>
      </c>
      <c r="B10" s="1008"/>
      <c r="C10" s="1008"/>
      <c r="D10" s="1009"/>
      <c r="E10" s="1010" t="s">
        <v>112</v>
      </c>
      <c r="F10" s="1011"/>
      <c r="G10" s="1026" t="s">
        <v>113</v>
      </c>
      <c r="H10" s="1008"/>
      <c r="I10" s="1008"/>
      <c r="J10" s="1008"/>
      <c r="K10" s="1008"/>
      <c r="L10" s="1009"/>
      <c r="M10" s="1036" t="s">
        <v>109</v>
      </c>
      <c r="N10" s="1037"/>
      <c r="O10" s="1037"/>
      <c r="P10" s="1038"/>
    </row>
    <row r="11" spans="1:18" s="402" customFormat="1" ht="24" customHeight="1" thickBot="1" x14ac:dyDescent="0.25">
      <c r="A11" s="1043" t="s">
        <v>195</v>
      </c>
      <c r="B11" s="1034"/>
      <c r="C11" s="1034"/>
      <c r="D11" s="1035"/>
      <c r="E11" s="1012"/>
      <c r="F11" s="1013"/>
      <c r="G11" s="1001" t="s">
        <v>160</v>
      </c>
      <c r="H11" s="1002"/>
      <c r="I11" s="1014" t="s">
        <v>16</v>
      </c>
      <c r="J11" s="1001" t="s">
        <v>114</v>
      </c>
      <c r="K11" s="1032"/>
      <c r="L11" s="1002"/>
      <c r="M11" s="1000"/>
      <c r="N11" s="850"/>
      <c r="O11" s="850"/>
      <c r="P11" s="1039"/>
    </row>
    <row r="12" spans="1:18" s="402" customFormat="1" ht="15.75" customHeight="1" thickBot="1" x14ac:dyDescent="0.25">
      <c r="A12" s="864" t="s">
        <v>220</v>
      </c>
      <c r="B12" s="1029"/>
      <c r="C12" s="1029"/>
      <c r="D12" s="1030"/>
      <c r="E12" s="1012"/>
      <c r="F12" s="1013"/>
      <c r="G12" s="1003"/>
      <c r="H12" s="1004"/>
      <c r="I12" s="1015"/>
      <c r="J12" s="1033"/>
      <c r="K12" s="1034"/>
      <c r="L12" s="1035"/>
      <c r="M12" s="1040"/>
      <c r="N12" s="1041"/>
      <c r="O12" s="1041"/>
      <c r="P12" s="1042"/>
    </row>
    <row r="13" spans="1:18" s="402" customFormat="1" ht="25.5" customHeight="1" thickBot="1" x14ac:dyDescent="0.25">
      <c r="A13" s="865"/>
      <c r="B13" s="862" t="s">
        <v>222</v>
      </c>
      <c r="C13" s="823"/>
      <c r="D13" s="824"/>
      <c r="E13" s="1012"/>
      <c r="F13" s="1013"/>
      <c r="G13" s="1003"/>
      <c r="H13" s="1004"/>
      <c r="I13" s="1015"/>
      <c r="J13" s="1001" t="s">
        <v>115</v>
      </c>
      <c r="K13" s="1014" t="s">
        <v>116</v>
      </c>
      <c r="L13" s="1002" t="s">
        <v>117</v>
      </c>
      <c r="M13" s="1016" t="s">
        <v>25</v>
      </c>
      <c r="N13" s="850" t="s">
        <v>26</v>
      </c>
      <c r="O13" s="1000" t="s">
        <v>27</v>
      </c>
      <c r="P13" s="1031" t="s">
        <v>28</v>
      </c>
    </row>
    <row r="14" spans="1:18" s="402" customFormat="1" ht="41.25" customHeight="1" thickBot="1" x14ac:dyDescent="0.25">
      <c r="A14" s="865"/>
      <c r="B14" s="863"/>
      <c r="C14" s="813" t="s">
        <v>221</v>
      </c>
      <c r="D14" s="33"/>
      <c r="E14" s="844"/>
      <c r="F14" s="846"/>
      <c r="G14" s="1003"/>
      <c r="H14" s="1004"/>
      <c r="I14" s="1015"/>
      <c r="J14" s="1003"/>
      <c r="K14" s="1015"/>
      <c r="L14" s="1004"/>
      <c r="M14" s="1016"/>
      <c r="N14" s="850"/>
      <c r="O14" s="1000"/>
      <c r="P14" s="1031"/>
    </row>
    <row r="15" spans="1:18" s="402" customFormat="1" ht="41.25" customHeight="1" x14ac:dyDescent="0.2">
      <c r="A15" s="865"/>
      <c r="B15" s="863"/>
      <c r="C15" s="814"/>
      <c r="D15" s="586" t="s">
        <v>228</v>
      </c>
      <c r="E15" s="430" t="s">
        <v>118</v>
      </c>
      <c r="F15" s="430" t="s">
        <v>40</v>
      </c>
      <c r="G15" s="1003"/>
      <c r="H15" s="1004"/>
      <c r="I15" s="1015"/>
      <c r="J15" s="1003"/>
      <c r="K15" s="1015"/>
      <c r="L15" s="1004"/>
      <c r="M15" s="1016"/>
      <c r="N15" s="850"/>
      <c r="O15" s="1000"/>
      <c r="P15" s="1031"/>
    </row>
    <row r="16" spans="1:18" s="330" customFormat="1" x14ac:dyDescent="0.2">
      <c r="A16" s="1050" t="s">
        <v>1028</v>
      </c>
      <c r="B16" s="1050" t="s">
        <v>2632</v>
      </c>
      <c r="C16" s="1050" t="s">
        <v>2633</v>
      </c>
      <c r="D16" s="1050" t="s">
        <v>2634</v>
      </c>
      <c r="E16" s="592">
        <v>901</v>
      </c>
      <c r="F16" s="595" t="s">
        <v>2500</v>
      </c>
      <c r="G16" s="596"/>
      <c r="H16" s="596">
        <v>98</v>
      </c>
      <c r="I16" s="596" t="s">
        <v>2501</v>
      </c>
      <c r="J16" s="596">
        <v>20</v>
      </c>
      <c r="K16" s="596">
        <v>230</v>
      </c>
      <c r="L16" s="591">
        <v>173399</v>
      </c>
      <c r="M16" s="597">
        <v>20</v>
      </c>
      <c r="N16" s="597">
        <v>60</v>
      </c>
      <c r="O16" s="597">
        <v>85</v>
      </c>
      <c r="P16" s="597">
        <v>100</v>
      </c>
      <c r="Q16" s="598"/>
      <c r="R16" s="598"/>
    </row>
    <row r="17" spans="1:18" s="330" customFormat="1" x14ac:dyDescent="0.2">
      <c r="A17" s="1050"/>
      <c r="B17" s="1050"/>
      <c r="C17" s="1050"/>
      <c r="D17" s="1050"/>
      <c r="E17" s="592">
        <v>902</v>
      </c>
      <c r="F17" s="595" t="s">
        <v>2502</v>
      </c>
      <c r="G17" s="596"/>
      <c r="H17" s="596">
        <v>98</v>
      </c>
      <c r="I17" s="596" t="s">
        <v>2501</v>
      </c>
      <c r="J17" s="596">
        <v>20</v>
      </c>
      <c r="K17" s="596">
        <v>230</v>
      </c>
      <c r="L17" s="591">
        <v>884259</v>
      </c>
      <c r="M17" s="597">
        <v>20</v>
      </c>
      <c r="N17" s="597">
        <v>60</v>
      </c>
      <c r="O17" s="597">
        <v>85</v>
      </c>
      <c r="P17" s="597">
        <v>100</v>
      </c>
      <c r="Q17" s="598"/>
      <c r="R17" s="598"/>
    </row>
    <row r="18" spans="1:18" s="330" customFormat="1" x14ac:dyDescent="0.2">
      <c r="A18" s="1050"/>
      <c r="B18" s="1050"/>
      <c r="C18" s="1050"/>
      <c r="D18" s="1050"/>
      <c r="E18" s="592">
        <v>903</v>
      </c>
      <c r="F18" s="595" t="s">
        <v>2503</v>
      </c>
      <c r="G18" s="596"/>
      <c r="H18" s="596">
        <v>98</v>
      </c>
      <c r="I18" s="596" t="s">
        <v>2501</v>
      </c>
      <c r="J18" s="596">
        <v>20</v>
      </c>
      <c r="K18" s="596">
        <v>230</v>
      </c>
      <c r="L18" s="591">
        <v>453965</v>
      </c>
      <c r="M18" s="597">
        <v>20</v>
      </c>
      <c r="N18" s="597">
        <v>60</v>
      </c>
      <c r="O18" s="597">
        <v>85</v>
      </c>
      <c r="P18" s="597">
        <v>100</v>
      </c>
      <c r="Q18" s="598"/>
      <c r="R18" s="598"/>
    </row>
    <row r="19" spans="1:18" s="330" customFormat="1" x14ac:dyDescent="0.2">
      <c r="A19" s="1050"/>
      <c r="B19" s="1050"/>
      <c r="C19" s="1050"/>
      <c r="D19" s="1050"/>
      <c r="E19" s="592">
        <v>906</v>
      </c>
      <c r="F19" s="595" t="s">
        <v>2504</v>
      </c>
      <c r="G19" s="596"/>
      <c r="H19" s="596">
        <v>98</v>
      </c>
      <c r="I19" s="596" t="s">
        <v>2501</v>
      </c>
      <c r="J19" s="596">
        <v>20</v>
      </c>
      <c r="K19" s="596">
        <v>230</v>
      </c>
      <c r="L19" s="591">
        <v>490692</v>
      </c>
      <c r="M19" s="597">
        <v>20</v>
      </c>
      <c r="N19" s="597">
        <v>60</v>
      </c>
      <c r="O19" s="597">
        <v>85</v>
      </c>
      <c r="P19" s="597">
        <v>100</v>
      </c>
      <c r="Q19" s="598"/>
      <c r="R19" s="598"/>
    </row>
    <row r="20" spans="1:18" s="330" customFormat="1" x14ac:dyDescent="0.2">
      <c r="A20" s="1050"/>
      <c r="B20" s="1050"/>
      <c r="C20" s="1050"/>
      <c r="D20" s="1050"/>
      <c r="E20" s="592">
        <v>907</v>
      </c>
      <c r="F20" s="595" t="s">
        <v>2505</v>
      </c>
      <c r="G20" s="596"/>
      <c r="H20" s="596">
        <v>98</v>
      </c>
      <c r="I20" s="596" t="s">
        <v>2501</v>
      </c>
      <c r="J20" s="596">
        <v>20</v>
      </c>
      <c r="K20" s="596">
        <v>230</v>
      </c>
      <c r="L20" s="591">
        <v>5546205</v>
      </c>
      <c r="M20" s="597">
        <v>20</v>
      </c>
      <c r="N20" s="597">
        <v>60</v>
      </c>
      <c r="O20" s="597">
        <v>85</v>
      </c>
      <c r="P20" s="597">
        <v>100</v>
      </c>
      <c r="Q20" s="598"/>
      <c r="R20" s="598"/>
    </row>
    <row r="21" spans="1:18" s="330" customFormat="1" x14ac:dyDescent="0.2">
      <c r="A21" s="1050"/>
      <c r="B21" s="1050"/>
      <c r="C21" s="1050"/>
      <c r="D21" s="1050"/>
      <c r="E21" s="592">
        <v>908</v>
      </c>
      <c r="F21" s="595" t="s">
        <v>2506</v>
      </c>
      <c r="G21" s="596"/>
      <c r="H21" s="596">
        <v>98</v>
      </c>
      <c r="I21" s="596" t="s">
        <v>2501</v>
      </c>
      <c r="J21" s="596">
        <v>20</v>
      </c>
      <c r="K21" s="596">
        <v>230</v>
      </c>
      <c r="L21" s="591">
        <v>1690365</v>
      </c>
      <c r="M21" s="597">
        <v>20</v>
      </c>
      <c r="N21" s="597">
        <v>60</v>
      </c>
      <c r="O21" s="597">
        <v>85</v>
      </c>
      <c r="P21" s="597">
        <v>100</v>
      </c>
      <c r="Q21" s="598"/>
      <c r="R21" s="598"/>
    </row>
    <row r="22" spans="1:18" s="330" customFormat="1" x14ac:dyDescent="0.2">
      <c r="A22" s="1050"/>
      <c r="B22" s="1050"/>
      <c r="C22" s="1050"/>
      <c r="D22" s="1050"/>
      <c r="E22" s="592">
        <v>909</v>
      </c>
      <c r="F22" s="595" t="s">
        <v>2507</v>
      </c>
      <c r="G22" s="596"/>
      <c r="H22" s="596">
        <v>98</v>
      </c>
      <c r="I22" s="596" t="s">
        <v>2501</v>
      </c>
      <c r="J22" s="596">
        <v>20</v>
      </c>
      <c r="K22" s="596">
        <v>230</v>
      </c>
      <c r="L22" s="591">
        <v>1340034</v>
      </c>
      <c r="M22" s="597">
        <v>20</v>
      </c>
      <c r="N22" s="597">
        <v>60</v>
      </c>
      <c r="O22" s="597">
        <v>85</v>
      </c>
      <c r="P22" s="597">
        <v>100</v>
      </c>
      <c r="Q22" s="598"/>
      <c r="R22" s="598"/>
    </row>
    <row r="23" spans="1:18" s="330" customFormat="1" x14ac:dyDescent="0.2">
      <c r="A23" s="1050"/>
      <c r="B23" s="1050"/>
      <c r="C23" s="1050"/>
      <c r="D23" s="1050"/>
      <c r="E23" s="588">
        <v>223</v>
      </c>
      <c r="F23" s="593" t="s">
        <v>2508</v>
      </c>
      <c r="G23" s="596"/>
      <c r="H23" s="596">
        <v>97</v>
      </c>
      <c r="I23" s="596" t="s">
        <v>2501</v>
      </c>
      <c r="J23" s="596">
        <v>20</v>
      </c>
      <c r="K23" s="596">
        <v>230</v>
      </c>
      <c r="L23" s="591">
        <v>24474938</v>
      </c>
      <c r="M23" s="597">
        <v>20</v>
      </c>
      <c r="N23" s="597">
        <v>60</v>
      </c>
      <c r="O23" s="597">
        <v>85</v>
      </c>
      <c r="P23" s="597">
        <v>100</v>
      </c>
      <c r="Q23" s="598"/>
      <c r="R23" s="598"/>
    </row>
    <row r="24" spans="1:18" s="330" customFormat="1" x14ac:dyDescent="0.2">
      <c r="A24" s="1050"/>
      <c r="B24" s="1050"/>
      <c r="C24" s="1050"/>
      <c r="D24" s="1050"/>
      <c r="E24" s="588">
        <v>1101</v>
      </c>
      <c r="F24" s="589" t="s">
        <v>2509</v>
      </c>
      <c r="G24" s="596"/>
      <c r="H24" s="596">
        <v>98</v>
      </c>
      <c r="I24" s="596" t="s">
        <v>2501</v>
      </c>
      <c r="J24" s="596">
        <v>20</v>
      </c>
      <c r="K24" s="596">
        <v>230</v>
      </c>
      <c r="L24" s="594">
        <v>2380</v>
      </c>
      <c r="M24" s="597">
        <v>20</v>
      </c>
      <c r="N24" s="597">
        <v>60</v>
      </c>
      <c r="O24" s="597">
        <v>85</v>
      </c>
      <c r="P24" s="597">
        <v>100</v>
      </c>
      <c r="Q24" s="598"/>
      <c r="R24" s="598"/>
    </row>
    <row r="25" spans="1:18" s="330" customFormat="1" x14ac:dyDescent="0.2">
      <c r="A25" s="1050"/>
      <c r="B25" s="1050"/>
      <c r="C25" s="1050"/>
      <c r="D25" s="1050"/>
      <c r="E25" s="588">
        <v>1102</v>
      </c>
      <c r="F25" s="589" t="s">
        <v>2510</v>
      </c>
      <c r="G25" s="596"/>
      <c r="H25" s="596">
        <v>98</v>
      </c>
      <c r="I25" s="596" t="s">
        <v>2501</v>
      </c>
      <c r="J25" s="596">
        <v>20</v>
      </c>
      <c r="K25" s="596">
        <v>230</v>
      </c>
      <c r="L25" s="594">
        <v>0</v>
      </c>
      <c r="M25" s="597">
        <v>20</v>
      </c>
      <c r="N25" s="597">
        <v>60</v>
      </c>
      <c r="O25" s="597">
        <v>85</v>
      </c>
      <c r="P25" s="597">
        <v>100</v>
      </c>
      <c r="Q25" s="598"/>
      <c r="R25" s="598"/>
    </row>
    <row r="26" spans="1:18" s="330" customFormat="1" x14ac:dyDescent="0.2">
      <c r="A26" s="1050"/>
      <c r="B26" s="1050"/>
      <c r="C26" s="1050"/>
      <c r="D26" s="1050"/>
      <c r="E26" s="588">
        <v>1103</v>
      </c>
      <c r="F26" s="589" t="s">
        <v>2511</v>
      </c>
      <c r="G26" s="596"/>
      <c r="H26" s="596">
        <v>98</v>
      </c>
      <c r="I26" s="596" t="s">
        <v>2501</v>
      </c>
      <c r="J26" s="596">
        <v>20</v>
      </c>
      <c r="K26" s="596">
        <v>230</v>
      </c>
      <c r="L26" s="594">
        <v>476</v>
      </c>
      <c r="M26" s="597">
        <v>20</v>
      </c>
      <c r="N26" s="597">
        <v>60</v>
      </c>
      <c r="O26" s="597">
        <v>85</v>
      </c>
      <c r="P26" s="597">
        <v>100</v>
      </c>
      <c r="Q26" s="598"/>
      <c r="R26" s="598"/>
    </row>
    <row r="27" spans="1:18" s="330" customFormat="1" x14ac:dyDescent="0.2">
      <c r="A27" s="1050"/>
      <c r="B27" s="1050"/>
      <c r="C27" s="1050"/>
      <c r="D27" s="1050"/>
      <c r="E27" s="588">
        <v>1104</v>
      </c>
      <c r="F27" s="589" t="s">
        <v>2512</v>
      </c>
      <c r="G27" s="596"/>
      <c r="H27" s="596">
        <v>98</v>
      </c>
      <c r="I27" s="596" t="s">
        <v>2501</v>
      </c>
      <c r="J27" s="596">
        <v>20</v>
      </c>
      <c r="K27" s="596">
        <v>230</v>
      </c>
      <c r="L27" s="594">
        <v>1428</v>
      </c>
      <c r="M27" s="597">
        <v>20</v>
      </c>
      <c r="N27" s="597">
        <v>60</v>
      </c>
      <c r="O27" s="597">
        <v>85</v>
      </c>
      <c r="P27" s="597">
        <v>100</v>
      </c>
      <c r="Q27" s="598"/>
      <c r="R27" s="598"/>
    </row>
    <row r="28" spans="1:18" s="330" customFormat="1" x14ac:dyDescent="0.2">
      <c r="A28" s="1050"/>
      <c r="B28" s="1050"/>
      <c r="C28" s="1050"/>
      <c r="D28" s="1050"/>
      <c r="E28" s="588">
        <v>1105</v>
      </c>
      <c r="F28" s="589" t="s">
        <v>2513</v>
      </c>
      <c r="G28" s="596"/>
      <c r="H28" s="596">
        <v>98</v>
      </c>
      <c r="I28" s="596" t="s">
        <v>2501</v>
      </c>
      <c r="J28" s="596">
        <v>20</v>
      </c>
      <c r="K28" s="596">
        <v>230</v>
      </c>
      <c r="L28" s="594">
        <v>841</v>
      </c>
      <c r="M28" s="597">
        <v>20</v>
      </c>
      <c r="N28" s="597">
        <v>60</v>
      </c>
      <c r="O28" s="597">
        <v>85</v>
      </c>
      <c r="P28" s="597">
        <v>100</v>
      </c>
      <c r="Q28" s="598"/>
      <c r="R28" s="598"/>
    </row>
    <row r="29" spans="1:18" s="330" customFormat="1" x14ac:dyDescent="0.2">
      <c r="A29" s="1050"/>
      <c r="B29" s="1050"/>
      <c r="C29" s="1050"/>
      <c r="D29" s="1050"/>
      <c r="E29" s="588">
        <v>1108</v>
      </c>
      <c r="F29" s="589" t="s">
        <v>2514</v>
      </c>
      <c r="G29" s="596"/>
      <c r="H29" s="596">
        <v>98</v>
      </c>
      <c r="I29" s="596" t="s">
        <v>2501</v>
      </c>
      <c r="J29" s="596">
        <v>20</v>
      </c>
      <c r="K29" s="596">
        <v>230</v>
      </c>
      <c r="L29" s="594">
        <v>7141</v>
      </c>
      <c r="M29" s="597">
        <v>20</v>
      </c>
      <c r="N29" s="597">
        <v>60</v>
      </c>
      <c r="O29" s="597">
        <v>85</v>
      </c>
      <c r="P29" s="597">
        <v>100</v>
      </c>
      <c r="Q29" s="598"/>
      <c r="R29" s="598"/>
    </row>
    <row r="30" spans="1:18" s="330" customFormat="1" x14ac:dyDescent="0.2">
      <c r="A30" s="1050"/>
      <c r="B30" s="1050"/>
      <c r="C30" s="1050"/>
      <c r="D30" s="1050"/>
      <c r="E30" s="588">
        <v>1110</v>
      </c>
      <c r="F30" s="589" t="s">
        <v>2515</v>
      </c>
      <c r="G30" s="596"/>
      <c r="H30" s="596">
        <v>98</v>
      </c>
      <c r="I30" s="596" t="s">
        <v>2501</v>
      </c>
      <c r="J30" s="596">
        <v>20</v>
      </c>
      <c r="K30" s="596">
        <v>230</v>
      </c>
      <c r="L30" s="594">
        <v>1428</v>
      </c>
      <c r="M30" s="597">
        <v>20</v>
      </c>
      <c r="N30" s="597">
        <v>60</v>
      </c>
      <c r="O30" s="597">
        <v>85</v>
      </c>
      <c r="P30" s="597">
        <v>100</v>
      </c>
      <c r="Q30" s="598"/>
      <c r="R30" s="598"/>
    </row>
    <row r="31" spans="1:18" s="330" customFormat="1" x14ac:dyDescent="0.2">
      <c r="A31" s="1050"/>
      <c r="B31" s="1050"/>
      <c r="C31" s="1050"/>
      <c r="D31" s="1050"/>
      <c r="E31" s="588">
        <v>1111</v>
      </c>
      <c r="F31" s="589" t="s">
        <v>2516</v>
      </c>
      <c r="G31" s="596"/>
      <c r="H31" s="596">
        <v>98</v>
      </c>
      <c r="I31" s="596" t="s">
        <v>2501</v>
      </c>
      <c r="J31" s="596">
        <v>20</v>
      </c>
      <c r="K31" s="596">
        <v>230</v>
      </c>
      <c r="L31" s="594">
        <v>238</v>
      </c>
      <c r="M31" s="597">
        <v>20</v>
      </c>
      <c r="N31" s="597">
        <v>60</v>
      </c>
      <c r="O31" s="597">
        <v>85</v>
      </c>
      <c r="P31" s="597">
        <v>100</v>
      </c>
      <c r="Q31" s="598"/>
      <c r="R31" s="598"/>
    </row>
    <row r="32" spans="1:18" s="330" customFormat="1" x14ac:dyDescent="0.2">
      <c r="A32" s="1050"/>
      <c r="B32" s="1050"/>
      <c r="C32" s="1050"/>
      <c r="D32" s="1050"/>
      <c r="E32" s="588">
        <v>1112</v>
      </c>
      <c r="F32" s="589" t="s">
        <v>2517</v>
      </c>
      <c r="G32" s="596"/>
      <c r="H32" s="596">
        <v>98</v>
      </c>
      <c r="I32" s="596" t="s">
        <v>2501</v>
      </c>
      <c r="J32" s="596">
        <v>20</v>
      </c>
      <c r="K32" s="596">
        <v>230</v>
      </c>
      <c r="L32" s="594">
        <v>1190</v>
      </c>
      <c r="M32" s="597">
        <v>20</v>
      </c>
      <c r="N32" s="597">
        <v>60</v>
      </c>
      <c r="O32" s="597">
        <v>85</v>
      </c>
      <c r="P32" s="597">
        <v>100</v>
      </c>
      <c r="Q32" s="598"/>
      <c r="R32" s="598"/>
    </row>
    <row r="33" spans="1:18" s="330" customFormat="1" x14ac:dyDescent="0.2">
      <c r="A33" s="1050"/>
      <c r="B33" s="1050"/>
      <c r="C33" s="1050"/>
      <c r="D33" s="1050"/>
      <c r="E33" s="588">
        <v>1114</v>
      </c>
      <c r="F33" s="589" t="s">
        <v>2518</v>
      </c>
      <c r="G33" s="596"/>
      <c r="H33" s="596">
        <v>98</v>
      </c>
      <c r="I33" s="596" t="s">
        <v>2501</v>
      </c>
      <c r="J33" s="596">
        <v>20</v>
      </c>
      <c r="K33" s="596">
        <v>230</v>
      </c>
      <c r="L33" s="594">
        <v>720</v>
      </c>
      <c r="M33" s="597">
        <v>20</v>
      </c>
      <c r="N33" s="597">
        <v>60</v>
      </c>
      <c r="O33" s="597">
        <v>85</v>
      </c>
      <c r="P33" s="597">
        <v>100</v>
      </c>
      <c r="Q33" s="598"/>
      <c r="R33" s="598"/>
    </row>
    <row r="34" spans="1:18" s="330" customFormat="1" x14ac:dyDescent="0.2">
      <c r="A34" s="1050"/>
      <c r="B34" s="1050"/>
      <c r="C34" s="1050"/>
      <c r="D34" s="1050"/>
      <c r="E34" s="588">
        <v>1115</v>
      </c>
      <c r="F34" s="589" t="s">
        <v>2519</v>
      </c>
      <c r="G34" s="596"/>
      <c r="H34" s="596">
        <v>98</v>
      </c>
      <c r="I34" s="596" t="s">
        <v>2501</v>
      </c>
      <c r="J34" s="596">
        <v>20</v>
      </c>
      <c r="K34" s="596">
        <v>230</v>
      </c>
      <c r="L34" s="594">
        <v>16121</v>
      </c>
      <c r="M34" s="597">
        <v>20</v>
      </c>
      <c r="N34" s="597">
        <v>60</v>
      </c>
      <c r="O34" s="597">
        <v>85</v>
      </c>
      <c r="P34" s="597">
        <v>100</v>
      </c>
      <c r="Q34" s="598"/>
      <c r="R34" s="598"/>
    </row>
    <row r="35" spans="1:18" s="330" customFormat="1" x14ac:dyDescent="0.2">
      <c r="A35" s="1050"/>
      <c r="B35" s="1050"/>
      <c r="C35" s="1050"/>
      <c r="D35" s="1050"/>
      <c r="E35" s="588">
        <v>1116</v>
      </c>
      <c r="F35" s="589" t="s">
        <v>2520</v>
      </c>
      <c r="G35" s="596"/>
      <c r="H35" s="596">
        <v>98</v>
      </c>
      <c r="I35" s="596" t="s">
        <v>2501</v>
      </c>
      <c r="J35" s="596">
        <v>20</v>
      </c>
      <c r="K35" s="596">
        <v>230</v>
      </c>
      <c r="L35" s="594">
        <v>14284</v>
      </c>
      <c r="M35" s="597">
        <v>20</v>
      </c>
      <c r="N35" s="597">
        <v>60</v>
      </c>
      <c r="O35" s="597">
        <v>85</v>
      </c>
      <c r="P35" s="597">
        <v>100</v>
      </c>
      <c r="Q35" s="598"/>
      <c r="R35" s="598"/>
    </row>
    <row r="36" spans="1:18" s="330" customFormat="1" x14ac:dyDescent="0.2">
      <c r="A36" s="1050"/>
      <c r="B36" s="1050"/>
      <c r="C36" s="1050"/>
      <c r="D36" s="1050"/>
      <c r="E36" s="588">
        <v>1117</v>
      </c>
      <c r="F36" s="589" t="s">
        <v>2521</v>
      </c>
      <c r="G36" s="596"/>
      <c r="H36" s="596">
        <v>98</v>
      </c>
      <c r="I36" s="596" t="s">
        <v>2501</v>
      </c>
      <c r="J36" s="596">
        <v>20</v>
      </c>
      <c r="K36" s="596">
        <v>230</v>
      </c>
      <c r="L36" s="594">
        <v>0</v>
      </c>
      <c r="M36" s="597">
        <v>20</v>
      </c>
      <c r="N36" s="597">
        <v>60</v>
      </c>
      <c r="O36" s="597">
        <v>85</v>
      </c>
      <c r="P36" s="597">
        <v>100</v>
      </c>
      <c r="Q36" s="598"/>
      <c r="R36" s="598"/>
    </row>
    <row r="37" spans="1:18" s="330" customFormat="1" x14ac:dyDescent="0.2">
      <c r="A37" s="1050"/>
      <c r="B37" s="1050"/>
      <c r="C37" s="1050"/>
      <c r="D37" s="1050"/>
      <c r="E37" s="588">
        <v>1118</v>
      </c>
      <c r="F37" s="589" t="s">
        <v>2522</v>
      </c>
      <c r="G37" s="596"/>
      <c r="H37" s="596">
        <v>98</v>
      </c>
      <c r="I37" s="596" t="s">
        <v>2501</v>
      </c>
      <c r="J37" s="596">
        <v>20</v>
      </c>
      <c r="K37" s="596">
        <v>230</v>
      </c>
      <c r="L37" s="594">
        <v>238</v>
      </c>
      <c r="M37" s="597">
        <v>20</v>
      </c>
      <c r="N37" s="597">
        <v>60</v>
      </c>
      <c r="O37" s="597">
        <v>85</v>
      </c>
      <c r="P37" s="597">
        <v>100</v>
      </c>
      <c r="Q37" s="598"/>
      <c r="R37" s="598"/>
    </row>
    <row r="38" spans="1:18" s="330" customFormat="1" x14ac:dyDescent="0.2">
      <c r="A38" s="1050"/>
      <c r="B38" s="1050"/>
      <c r="C38" s="1050"/>
      <c r="D38" s="1050"/>
      <c r="E38" s="588">
        <v>1122</v>
      </c>
      <c r="F38" s="589" t="s">
        <v>2523</v>
      </c>
      <c r="G38" s="596"/>
      <c r="H38" s="596">
        <v>98</v>
      </c>
      <c r="I38" s="596" t="s">
        <v>2501</v>
      </c>
      <c r="J38" s="596">
        <v>20</v>
      </c>
      <c r="K38" s="596">
        <v>230</v>
      </c>
      <c r="L38" s="594">
        <v>238</v>
      </c>
      <c r="M38" s="597">
        <v>20</v>
      </c>
      <c r="N38" s="597">
        <v>60</v>
      </c>
      <c r="O38" s="597">
        <v>85</v>
      </c>
      <c r="P38" s="597">
        <v>100</v>
      </c>
      <c r="Q38" s="598"/>
      <c r="R38" s="598"/>
    </row>
    <row r="39" spans="1:18" s="330" customFormat="1" x14ac:dyDescent="0.2">
      <c r="A39" s="1050"/>
      <c r="B39" s="1050"/>
      <c r="C39" s="1050"/>
      <c r="D39" s="1050"/>
      <c r="E39" s="588">
        <v>1124</v>
      </c>
      <c r="F39" s="589" t="s">
        <v>2524</v>
      </c>
      <c r="G39" s="596"/>
      <c r="H39" s="596">
        <v>98</v>
      </c>
      <c r="I39" s="596" t="s">
        <v>2501</v>
      </c>
      <c r="J39" s="596">
        <v>20</v>
      </c>
      <c r="K39" s="596">
        <v>230</v>
      </c>
      <c r="L39" s="594">
        <v>12140</v>
      </c>
      <c r="M39" s="597">
        <v>20</v>
      </c>
      <c r="N39" s="597">
        <v>60</v>
      </c>
      <c r="O39" s="597">
        <v>85</v>
      </c>
      <c r="P39" s="597">
        <v>100</v>
      </c>
      <c r="Q39" s="598"/>
      <c r="R39" s="598"/>
    </row>
    <row r="40" spans="1:18" s="330" customFormat="1" x14ac:dyDescent="0.2">
      <c r="A40" s="1050"/>
      <c r="B40" s="1050"/>
      <c r="C40" s="1050"/>
      <c r="D40" s="1050"/>
      <c r="E40" s="588">
        <v>1126</v>
      </c>
      <c r="F40" s="589" t="s">
        <v>2525</v>
      </c>
      <c r="G40" s="596"/>
      <c r="H40" s="596">
        <v>98</v>
      </c>
      <c r="I40" s="596" t="s">
        <v>2501</v>
      </c>
      <c r="J40" s="596">
        <v>20</v>
      </c>
      <c r="K40" s="596">
        <v>230</v>
      </c>
      <c r="L40" s="594">
        <v>7440</v>
      </c>
      <c r="M40" s="597">
        <v>20</v>
      </c>
      <c r="N40" s="597">
        <v>60</v>
      </c>
      <c r="O40" s="597">
        <v>85</v>
      </c>
      <c r="P40" s="597">
        <v>100</v>
      </c>
      <c r="Q40" s="598"/>
      <c r="R40" s="598"/>
    </row>
    <row r="41" spans="1:18" s="330" customFormat="1" x14ac:dyDescent="0.2">
      <c r="A41" s="1050"/>
      <c r="B41" s="1050"/>
      <c r="C41" s="1050"/>
      <c r="D41" s="1050"/>
      <c r="E41" s="588">
        <v>1127</v>
      </c>
      <c r="F41" s="589" t="s">
        <v>2526</v>
      </c>
      <c r="G41" s="596"/>
      <c r="H41" s="596">
        <v>98</v>
      </c>
      <c r="I41" s="596" t="s">
        <v>2501</v>
      </c>
      <c r="J41" s="596">
        <v>20</v>
      </c>
      <c r="K41" s="596">
        <v>230</v>
      </c>
      <c r="L41" s="594">
        <v>952</v>
      </c>
      <c r="M41" s="597">
        <v>20</v>
      </c>
      <c r="N41" s="597">
        <v>60</v>
      </c>
      <c r="O41" s="597">
        <v>85</v>
      </c>
      <c r="P41" s="597">
        <v>100</v>
      </c>
      <c r="Q41" s="598"/>
      <c r="R41" s="598"/>
    </row>
    <row r="42" spans="1:18" s="330" customFormat="1" x14ac:dyDescent="0.2">
      <c r="A42" s="1050"/>
      <c r="B42" s="1050"/>
      <c r="C42" s="1050"/>
      <c r="D42" s="1050"/>
      <c r="E42" s="588">
        <v>1128</v>
      </c>
      <c r="F42" s="589" t="s">
        <v>2527</v>
      </c>
      <c r="G42" s="596"/>
      <c r="H42" s="596">
        <v>98</v>
      </c>
      <c r="I42" s="596" t="s">
        <v>2501</v>
      </c>
      <c r="J42" s="596">
        <v>20</v>
      </c>
      <c r="K42" s="596">
        <v>230</v>
      </c>
      <c r="L42" s="594">
        <v>4833</v>
      </c>
      <c r="M42" s="597">
        <v>20</v>
      </c>
      <c r="N42" s="597">
        <v>60</v>
      </c>
      <c r="O42" s="597">
        <v>85</v>
      </c>
      <c r="P42" s="597">
        <v>100</v>
      </c>
      <c r="Q42" s="598"/>
      <c r="R42" s="598"/>
    </row>
    <row r="43" spans="1:18" s="330" customFormat="1" x14ac:dyDescent="0.2">
      <c r="A43" s="1050"/>
      <c r="B43" s="1050"/>
      <c r="C43" s="1050"/>
      <c r="D43" s="1050"/>
      <c r="E43" s="588">
        <v>1201</v>
      </c>
      <c r="F43" s="589" t="s">
        <v>2502</v>
      </c>
      <c r="G43" s="596"/>
      <c r="H43" s="596">
        <v>98</v>
      </c>
      <c r="I43" s="596" t="s">
        <v>2501</v>
      </c>
      <c r="J43" s="596">
        <v>20</v>
      </c>
      <c r="K43" s="596">
        <v>230</v>
      </c>
      <c r="L43" s="594">
        <v>22305</v>
      </c>
      <c r="M43" s="597">
        <v>20</v>
      </c>
      <c r="N43" s="597">
        <v>60</v>
      </c>
      <c r="O43" s="597">
        <v>85</v>
      </c>
      <c r="P43" s="597">
        <v>100</v>
      </c>
      <c r="Q43" s="598"/>
      <c r="R43" s="598"/>
    </row>
    <row r="44" spans="1:18" s="330" customFormat="1" x14ac:dyDescent="0.2">
      <c r="A44" s="1050"/>
      <c r="B44" s="1050"/>
      <c r="C44" s="1050"/>
      <c r="D44" s="1050"/>
      <c r="E44" s="588">
        <v>1210</v>
      </c>
      <c r="F44" s="589" t="s">
        <v>2528</v>
      </c>
      <c r="G44" s="596"/>
      <c r="H44" s="596">
        <v>98</v>
      </c>
      <c r="I44" s="596" t="s">
        <v>2501</v>
      </c>
      <c r="J44" s="596">
        <v>20</v>
      </c>
      <c r="K44" s="596">
        <v>230</v>
      </c>
      <c r="L44" s="594">
        <v>77294</v>
      </c>
      <c r="M44" s="597">
        <v>20</v>
      </c>
      <c r="N44" s="597">
        <v>60</v>
      </c>
      <c r="O44" s="597">
        <v>85</v>
      </c>
      <c r="P44" s="597">
        <v>100</v>
      </c>
      <c r="Q44" s="598"/>
      <c r="R44" s="598"/>
    </row>
    <row r="45" spans="1:18" s="330" customFormat="1" x14ac:dyDescent="0.2">
      <c r="A45" s="1050"/>
      <c r="B45" s="1050"/>
      <c r="C45" s="1050"/>
      <c r="D45" s="1050"/>
      <c r="E45" s="588">
        <v>1218</v>
      </c>
      <c r="F45" s="589" t="s">
        <v>2529</v>
      </c>
      <c r="G45" s="596"/>
      <c r="H45" s="596">
        <v>98</v>
      </c>
      <c r="I45" s="596" t="s">
        <v>2501</v>
      </c>
      <c r="J45" s="596">
        <v>20</v>
      </c>
      <c r="K45" s="596">
        <v>230</v>
      </c>
      <c r="L45" s="594">
        <v>238</v>
      </c>
      <c r="M45" s="597">
        <v>20</v>
      </c>
      <c r="N45" s="597">
        <v>60</v>
      </c>
      <c r="O45" s="597">
        <v>85</v>
      </c>
      <c r="P45" s="597">
        <v>100</v>
      </c>
      <c r="Q45" s="598"/>
      <c r="R45" s="598"/>
    </row>
    <row r="46" spans="1:18" s="330" customFormat="1" x14ac:dyDescent="0.2">
      <c r="A46" s="1050"/>
      <c r="B46" s="1050"/>
      <c r="C46" s="1050"/>
      <c r="D46" s="1050"/>
      <c r="E46" s="588">
        <v>1227</v>
      </c>
      <c r="F46" s="589" t="s">
        <v>2530</v>
      </c>
      <c r="G46" s="596"/>
      <c r="H46" s="596">
        <v>98</v>
      </c>
      <c r="I46" s="596" t="s">
        <v>2501</v>
      </c>
      <c r="J46" s="596">
        <v>20</v>
      </c>
      <c r="K46" s="596">
        <v>230</v>
      </c>
      <c r="L46" s="594">
        <v>24296</v>
      </c>
      <c r="M46" s="597">
        <v>20</v>
      </c>
      <c r="N46" s="597">
        <v>60</v>
      </c>
      <c r="O46" s="597">
        <v>85</v>
      </c>
      <c r="P46" s="597">
        <v>100</v>
      </c>
      <c r="Q46" s="598"/>
      <c r="R46" s="598"/>
    </row>
    <row r="47" spans="1:18" s="330" customFormat="1" x14ac:dyDescent="0.2">
      <c r="A47" s="1050"/>
      <c r="B47" s="1050"/>
      <c r="C47" s="1050"/>
      <c r="D47" s="1050"/>
      <c r="E47" s="588">
        <v>1249</v>
      </c>
      <c r="F47" s="589" t="s">
        <v>2531</v>
      </c>
      <c r="G47" s="596"/>
      <c r="H47" s="596">
        <v>98</v>
      </c>
      <c r="I47" s="596" t="s">
        <v>2501</v>
      </c>
      <c r="J47" s="596">
        <v>20</v>
      </c>
      <c r="K47" s="596">
        <v>230</v>
      </c>
      <c r="L47" s="594">
        <v>3553</v>
      </c>
      <c r="M47" s="597">
        <v>20</v>
      </c>
      <c r="N47" s="597">
        <v>60</v>
      </c>
      <c r="O47" s="597">
        <v>85</v>
      </c>
      <c r="P47" s="597">
        <v>100</v>
      </c>
      <c r="Q47" s="598"/>
      <c r="R47" s="598"/>
    </row>
    <row r="48" spans="1:18" s="330" customFormat="1" x14ac:dyDescent="0.2">
      <c r="A48" s="1050"/>
      <c r="B48" s="1050"/>
      <c r="C48" s="1050"/>
      <c r="D48" s="1050"/>
      <c r="E48" s="588">
        <v>1259</v>
      </c>
      <c r="F48" s="589" t="s">
        <v>2532</v>
      </c>
      <c r="G48" s="596"/>
      <c r="H48" s="596">
        <v>98</v>
      </c>
      <c r="I48" s="596" t="s">
        <v>2501</v>
      </c>
      <c r="J48" s="596">
        <v>20</v>
      </c>
      <c r="K48" s="596">
        <v>230</v>
      </c>
      <c r="L48" s="594">
        <v>426181</v>
      </c>
      <c r="M48" s="597">
        <v>20</v>
      </c>
      <c r="N48" s="597">
        <v>60</v>
      </c>
      <c r="O48" s="597">
        <v>85</v>
      </c>
      <c r="P48" s="597">
        <v>100</v>
      </c>
      <c r="Q48" s="598"/>
      <c r="R48" s="598"/>
    </row>
    <row r="49" spans="1:18" s="330" customFormat="1" x14ac:dyDescent="0.2">
      <c r="A49" s="1050"/>
      <c r="B49" s="1050"/>
      <c r="C49" s="1050"/>
      <c r="D49" s="1050"/>
      <c r="E49" s="588">
        <v>1260</v>
      </c>
      <c r="F49" s="589" t="s">
        <v>2533</v>
      </c>
      <c r="G49" s="596"/>
      <c r="H49" s="596">
        <v>98</v>
      </c>
      <c r="I49" s="596" t="s">
        <v>2501</v>
      </c>
      <c r="J49" s="596">
        <v>20</v>
      </c>
      <c r="K49" s="596">
        <v>230</v>
      </c>
      <c r="L49" s="594">
        <v>1274</v>
      </c>
      <c r="M49" s="597">
        <v>20</v>
      </c>
      <c r="N49" s="597">
        <v>60</v>
      </c>
      <c r="O49" s="597">
        <v>85</v>
      </c>
      <c r="P49" s="597">
        <v>100</v>
      </c>
      <c r="Q49" s="598"/>
      <c r="R49" s="598"/>
    </row>
    <row r="50" spans="1:18" s="330" customFormat="1" x14ac:dyDescent="0.2">
      <c r="A50" s="1050"/>
      <c r="B50" s="1050"/>
      <c r="C50" s="1050"/>
      <c r="D50" s="1050"/>
      <c r="E50" s="588">
        <v>1267</v>
      </c>
      <c r="F50" s="589" t="s">
        <v>2534</v>
      </c>
      <c r="G50" s="596"/>
      <c r="H50" s="596">
        <v>98</v>
      </c>
      <c r="I50" s="596" t="s">
        <v>2501</v>
      </c>
      <c r="J50" s="596">
        <v>20</v>
      </c>
      <c r="K50" s="596">
        <v>230</v>
      </c>
      <c r="L50" s="594">
        <v>168508</v>
      </c>
      <c r="M50" s="597">
        <v>20</v>
      </c>
      <c r="N50" s="597">
        <v>60</v>
      </c>
      <c r="O50" s="597">
        <v>85</v>
      </c>
      <c r="P50" s="597">
        <v>100</v>
      </c>
      <c r="Q50" s="598"/>
      <c r="R50" s="598"/>
    </row>
    <row r="51" spans="1:18" s="330" customFormat="1" x14ac:dyDescent="0.2">
      <c r="A51" s="1050"/>
      <c r="B51" s="1050"/>
      <c r="C51" s="1050"/>
      <c r="D51" s="1050"/>
      <c r="E51" s="588">
        <v>1268</v>
      </c>
      <c r="F51" s="589" t="s">
        <v>2535</v>
      </c>
      <c r="G51" s="596"/>
      <c r="H51" s="596">
        <v>98</v>
      </c>
      <c r="I51" s="596" t="s">
        <v>2501</v>
      </c>
      <c r="J51" s="596">
        <v>20</v>
      </c>
      <c r="K51" s="596">
        <v>230</v>
      </c>
      <c r="L51" s="594">
        <v>68081</v>
      </c>
      <c r="M51" s="597">
        <v>20</v>
      </c>
      <c r="N51" s="597">
        <v>60</v>
      </c>
      <c r="O51" s="597">
        <v>85</v>
      </c>
      <c r="P51" s="597">
        <v>100</v>
      </c>
      <c r="Q51" s="598"/>
      <c r="R51" s="598"/>
    </row>
    <row r="52" spans="1:18" s="330" customFormat="1" x14ac:dyDescent="0.2">
      <c r="A52" s="1050"/>
      <c r="B52" s="1050"/>
      <c r="C52" s="1050"/>
      <c r="D52" s="1050"/>
      <c r="E52" s="588">
        <v>1277</v>
      </c>
      <c r="F52" s="589" t="s">
        <v>2536</v>
      </c>
      <c r="G52" s="596"/>
      <c r="H52" s="596">
        <v>98</v>
      </c>
      <c r="I52" s="596" t="s">
        <v>2501</v>
      </c>
      <c r="J52" s="596">
        <v>20</v>
      </c>
      <c r="K52" s="596">
        <v>230</v>
      </c>
      <c r="L52" s="594">
        <v>7698</v>
      </c>
      <c r="M52" s="597">
        <v>20</v>
      </c>
      <c r="N52" s="597">
        <v>60</v>
      </c>
      <c r="O52" s="597">
        <v>85</v>
      </c>
      <c r="P52" s="597">
        <v>100</v>
      </c>
      <c r="Q52" s="598"/>
      <c r="R52" s="598"/>
    </row>
    <row r="53" spans="1:18" s="330" customFormat="1" x14ac:dyDescent="0.2">
      <c r="A53" s="1050"/>
      <c r="B53" s="1050"/>
      <c r="C53" s="1050"/>
      <c r="D53" s="1050"/>
      <c r="E53" s="588">
        <v>1285</v>
      </c>
      <c r="F53" s="589" t="s">
        <v>2537</v>
      </c>
      <c r="G53" s="596"/>
      <c r="H53" s="596">
        <v>98</v>
      </c>
      <c r="I53" s="596" t="s">
        <v>2501</v>
      </c>
      <c r="J53" s="596">
        <v>20</v>
      </c>
      <c r="K53" s="596">
        <v>230</v>
      </c>
      <c r="L53" s="594">
        <v>9510</v>
      </c>
      <c r="M53" s="597">
        <v>20</v>
      </c>
      <c r="N53" s="597">
        <v>60</v>
      </c>
      <c r="O53" s="597">
        <v>85</v>
      </c>
      <c r="P53" s="597">
        <v>100</v>
      </c>
      <c r="Q53" s="598"/>
      <c r="R53" s="598"/>
    </row>
    <row r="54" spans="1:18" s="330" customFormat="1" x14ac:dyDescent="0.2">
      <c r="A54" s="1050"/>
      <c r="B54" s="1050"/>
      <c r="C54" s="1050"/>
      <c r="D54" s="1050"/>
      <c r="E54" s="588">
        <v>1301</v>
      </c>
      <c r="F54" s="589" t="s">
        <v>2503</v>
      </c>
      <c r="G54" s="596"/>
      <c r="H54" s="596">
        <v>98</v>
      </c>
      <c r="I54" s="596" t="s">
        <v>2501</v>
      </c>
      <c r="J54" s="596">
        <v>20</v>
      </c>
      <c r="K54" s="596">
        <v>230</v>
      </c>
      <c r="L54" s="594">
        <v>0</v>
      </c>
      <c r="M54" s="597">
        <v>20</v>
      </c>
      <c r="N54" s="597">
        <v>60</v>
      </c>
      <c r="O54" s="597">
        <v>85</v>
      </c>
      <c r="P54" s="597">
        <v>100</v>
      </c>
      <c r="Q54" s="598"/>
      <c r="R54" s="598"/>
    </row>
    <row r="55" spans="1:18" s="330" customFormat="1" x14ac:dyDescent="0.2">
      <c r="A55" s="1050"/>
      <c r="B55" s="1050"/>
      <c r="C55" s="1050"/>
      <c r="D55" s="1050"/>
      <c r="E55" s="588">
        <v>1302</v>
      </c>
      <c r="F55" s="589" t="s">
        <v>2538</v>
      </c>
      <c r="G55" s="596"/>
      <c r="H55" s="596">
        <v>98</v>
      </c>
      <c r="I55" s="596" t="s">
        <v>2501</v>
      </c>
      <c r="J55" s="596">
        <v>20</v>
      </c>
      <c r="K55" s="596">
        <v>230</v>
      </c>
      <c r="L55" s="594">
        <v>1776</v>
      </c>
      <c r="M55" s="597">
        <v>20</v>
      </c>
      <c r="N55" s="597">
        <v>60</v>
      </c>
      <c r="O55" s="597">
        <v>85</v>
      </c>
      <c r="P55" s="597">
        <v>100</v>
      </c>
      <c r="Q55" s="598"/>
      <c r="R55" s="598"/>
    </row>
    <row r="56" spans="1:18" s="330" customFormat="1" x14ac:dyDescent="0.2">
      <c r="A56" s="1050"/>
      <c r="B56" s="1050"/>
      <c r="C56" s="1050"/>
      <c r="D56" s="1050"/>
      <c r="E56" s="588">
        <v>1303</v>
      </c>
      <c r="F56" s="589" t="s">
        <v>2539</v>
      </c>
      <c r="G56" s="596"/>
      <c r="H56" s="596">
        <v>98</v>
      </c>
      <c r="I56" s="596" t="s">
        <v>2501</v>
      </c>
      <c r="J56" s="596">
        <v>20</v>
      </c>
      <c r="K56" s="596">
        <v>230</v>
      </c>
      <c r="L56" s="594">
        <v>0</v>
      </c>
      <c r="M56" s="597">
        <v>20</v>
      </c>
      <c r="N56" s="597">
        <v>60</v>
      </c>
      <c r="O56" s="597">
        <v>85</v>
      </c>
      <c r="P56" s="597">
        <v>100</v>
      </c>
      <c r="Q56" s="598"/>
      <c r="R56" s="598"/>
    </row>
    <row r="57" spans="1:18" s="330" customFormat="1" x14ac:dyDescent="0.2">
      <c r="A57" s="1050"/>
      <c r="B57" s="1050"/>
      <c r="C57" s="1050"/>
      <c r="D57" s="1050"/>
      <c r="E57" s="588">
        <v>1304</v>
      </c>
      <c r="F57" s="589" t="s">
        <v>2540</v>
      </c>
      <c r="G57" s="596"/>
      <c r="H57" s="596">
        <v>98</v>
      </c>
      <c r="I57" s="596" t="s">
        <v>2501</v>
      </c>
      <c r="J57" s="596">
        <v>20</v>
      </c>
      <c r="K57" s="596">
        <v>230</v>
      </c>
      <c r="L57" s="594">
        <v>952</v>
      </c>
      <c r="M57" s="597">
        <v>20</v>
      </c>
      <c r="N57" s="597">
        <v>60</v>
      </c>
      <c r="O57" s="597">
        <v>85</v>
      </c>
      <c r="P57" s="597">
        <v>100</v>
      </c>
      <c r="Q57" s="598"/>
      <c r="R57" s="598"/>
    </row>
    <row r="58" spans="1:18" s="330" customFormat="1" x14ac:dyDescent="0.2">
      <c r="A58" s="1050"/>
      <c r="B58" s="1050"/>
      <c r="C58" s="1050"/>
      <c r="D58" s="1050"/>
      <c r="E58" s="588">
        <v>1311</v>
      </c>
      <c r="F58" s="589" t="s">
        <v>2541</v>
      </c>
      <c r="G58" s="596"/>
      <c r="H58" s="596">
        <v>98</v>
      </c>
      <c r="I58" s="596" t="s">
        <v>2501</v>
      </c>
      <c r="J58" s="596">
        <v>20</v>
      </c>
      <c r="K58" s="596">
        <v>230</v>
      </c>
      <c r="L58" s="594">
        <v>0</v>
      </c>
      <c r="M58" s="597">
        <v>20</v>
      </c>
      <c r="N58" s="597">
        <v>60</v>
      </c>
      <c r="O58" s="597">
        <v>85</v>
      </c>
      <c r="P58" s="597">
        <v>100</v>
      </c>
      <c r="Q58" s="598"/>
      <c r="R58" s="598"/>
    </row>
    <row r="59" spans="1:18" s="330" customFormat="1" x14ac:dyDescent="0.2">
      <c r="A59" s="1050"/>
      <c r="B59" s="1050"/>
      <c r="C59" s="1050"/>
      <c r="D59" s="1050"/>
      <c r="E59" s="588">
        <v>1312</v>
      </c>
      <c r="F59" s="589" t="s">
        <v>2542</v>
      </c>
      <c r="G59" s="596"/>
      <c r="H59" s="596">
        <v>98</v>
      </c>
      <c r="I59" s="596" t="s">
        <v>2501</v>
      </c>
      <c r="J59" s="596">
        <v>20</v>
      </c>
      <c r="K59" s="596">
        <v>230</v>
      </c>
      <c r="L59" s="594">
        <v>0</v>
      </c>
      <c r="M59" s="597">
        <v>20</v>
      </c>
      <c r="N59" s="597">
        <v>60</v>
      </c>
      <c r="O59" s="597">
        <v>85</v>
      </c>
      <c r="P59" s="597">
        <v>100</v>
      </c>
      <c r="Q59" s="598"/>
      <c r="R59" s="598"/>
    </row>
    <row r="60" spans="1:18" s="330" customFormat="1" x14ac:dyDescent="0.2">
      <c r="A60" s="1050"/>
      <c r="B60" s="1050"/>
      <c r="C60" s="1050"/>
      <c r="D60" s="1050"/>
      <c r="E60" s="588">
        <v>1313</v>
      </c>
      <c r="F60" s="589" t="s">
        <v>2543</v>
      </c>
      <c r="G60" s="596"/>
      <c r="H60" s="596">
        <v>98</v>
      </c>
      <c r="I60" s="596" t="s">
        <v>2501</v>
      </c>
      <c r="J60" s="596">
        <v>20</v>
      </c>
      <c r="K60" s="596">
        <v>230</v>
      </c>
      <c r="L60" s="594">
        <v>0</v>
      </c>
      <c r="M60" s="597">
        <v>20</v>
      </c>
      <c r="N60" s="597">
        <v>60</v>
      </c>
      <c r="O60" s="597">
        <v>85</v>
      </c>
      <c r="P60" s="597">
        <v>100</v>
      </c>
      <c r="Q60" s="598"/>
      <c r="R60" s="598"/>
    </row>
    <row r="61" spans="1:18" s="330" customFormat="1" x14ac:dyDescent="0.2">
      <c r="A61" s="1050"/>
      <c r="B61" s="1050"/>
      <c r="C61" s="1050"/>
      <c r="D61" s="1050"/>
      <c r="E61" s="588">
        <v>1314</v>
      </c>
      <c r="F61" s="589" t="s">
        <v>2544</v>
      </c>
      <c r="G61" s="596"/>
      <c r="H61" s="596">
        <v>98</v>
      </c>
      <c r="I61" s="596" t="s">
        <v>2501</v>
      </c>
      <c r="J61" s="596">
        <v>20</v>
      </c>
      <c r="K61" s="596">
        <v>230</v>
      </c>
      <c r="L61" s="594">
        <v>132375</v>
      </c>
      <c r="M61" s="597">
        <v>20</v>
      </c>
      <c r="N61" s="597">
        <v>60</v>
      </c>
      <c r="O61" s="597">
        <v>85</v>
      </c>
      <c r="P61" s="597">
        <v>100</v>
      </c>
      <c r="Q61" s="598"/>
      <c r="R61" s="598"/>
    </row>
    <row r="62" spans="1:18" s="330" customFormat="1" x14ac:dyDescent="0.2">
      <c r="A62" s="1050"/>
      <c r="B62" s="1050"/>
      <c r="C62" s="1050"/>
      <c r="D62" s="1050"/>
      <c r="E62" s="588">
        <v>1322</v>
      </c>
      <c r="F62" s="589" t="s">
        <v>2545</v>
      </c>
      <c r="G62" s="596"/>
      <c r="H62" s="596">
        <v>98</v>
      </c>
      <c r="I62" s="596" t="s">
        <v>2501</v>
      </c>
      <c r="J62" s="596">
        <v>20</v>
      </c>
      <c r="K62" s="596">
        <v>230</v>
      </c>
      <c r="L62" s="594">
        <v>460</v>
      </c>
      <c r="M62" s="597">
        <v>20</v>
      </c>
      <c r="N62" s="597">
        <v>60</v>
      </c>
      <c r="O62" s="597">
        <v>85</v>
      </c>
      <c r="P62" s="597">
        <v>100</v>
      </c>
      <c r="Q62" s="598"/>
      <c r="R62" s="598"/>
    </row>
    <row r="63" spans="1:18" s="330" customFormat="1" x14ac:dyDescent="0.2">
      <c r="A63" s="1050"/>
      <c r="B63" s="1050"/>
      <c r="C63" s="1050"/>
      <c r="D63" s="1050"/>
      <c r="E63" s="588">
        <v>1332</v>
      </c>
      <c r="F63" s="589" t="s">
        <v>2546</v>
      </c>
      <c r="G63" s="596"/>
      <c r="H63" s="596">
        <v>98</v>
      </c>
      <c r="I63" s="596" t="s">
        <v>2501</v>
      </c>
      <c r="J63" s="596">
        <v>20</v>
      </c>
      <c r="K63" s="596">
        <v>230</v>
      </c>
      <c r="L63" s="594">
        <v>0</v>
      </c>
      <c r="M63" s="597">
        <v>20</v>
      </c>
      <c r="N63" s="597">
        <v>60</v>
      </c>
      <c r="O63" s="597">
        <v>85</v>
      </c>
      <c r="P63" s="597">
        <v>100</v>
      </c>
      <c r="Q63" s="598"/>
      <c r="R63" s="598"/>
    </row>
    <row r="64" spans="1:18" s="330" customFormat="1" x14ac:dyDescent="0.2">
      <c r="A64" s="1050"/>
      <c r="B64" s="1050"/>
      <c r="C64" s="1050"/>
      <c r="D64" s="1050"/>
      <c r="E64" s="588">
        <v>1334</v>
      </c>
      <c r="F64" s="589" t="s">
        <v>2547</v>
      </c>
      <c r="G64" s="596"/>
      <c r="H64" s="596">
        <v>98</v>
      </c>
      <c r="I64" s="596" t="s">
        <v>2501</v>
      </c>
      <c r="J64" s="596">
        <v>20</v>
      </c>
      <c r="K64" s="596">
        <v>230</v>
      </c>
      <c r="L64" s="594">
        <v>12712</v>
      </c>
      <c r="M64" s="597">
        <v>20</v>
      </c>
      <c r="N64" s="597">
        <v>60</v>
      </c>
      <c r="O64" s="597">
        <v>85</v>
      </c>
      <c r="P64" s="597">
        <v>100</v>
      </c>
      <c r="Q64" s="598"/>
      <c r="R64" s="598"/>
    </row>
    <row r="65" spans="1:18" s="330" customFormat="1" x14ac:dyDescent="0.2">
      <c r="A65" s="1050"/>
      <c r="B65" s="1050"/>
      <c r="C65" s="1050"/>
      <c r="D65" s="1050"/>
      <c r="E65" s="588">
        <v>1335</v>
      </c>
      <c r="F65" s="589" t="s">
        <v>2548</v>
      </c>
      <c r="G65" s="596"/>
      <c r="H65" s="596">
        <v>98</v>
      </c>
      <c r="I65" s="596" t="s">
        <v>2501</v>
      </c>
      <c r="J65" s="596">
        <v>20</v>
      </c>
      <c r="K65" s="596">
        <v>230</v>
      </c>
      <c r="L65" s="594">
        <v>199409</v>
      </c>
      <c r="M65" s="597">
        <v>20</v>
      </c>
      <c r="N65" s="597">
        <v>60</v>
      </c>
      <c r="O65" s="597">
        <v>85</v>
      </c>
      <c r="P65" s="597">
        <v>100</v>
      </c>
      <c r="Q65" s="598"/>
      <c r="R65" s="598"/>
    </row>
    <row r="66" spans="1:18" s="330" customFormat="1" x14ac:dyDescent="0.2">
      <c r="A66" s="1050"/>
      <c r="B66" s="1050"/>
      <c r="C66" s="1050"/>
      <c r="D66" s="1050"/>
      <c r="E66" s="588">
        <v>1341</v>
      </c>
      <c r="F66" s="589" t="s">
        <v>2549</v>
      </c>
      <c r="G66" s="596"/>
      <c r="H66" s="596">
        <v>98</v>
      </c>
      <c r="I66" s="596" t="s">
        <v>2501</v>
      </c>
      <c r="J66" s="596">
        <v>20</v>
      </c>
      <c r="K66" s="596">
        <v>230</v>
      </c>
      <c r="L66" s="594">
        <v>32251</v>
      </c>
      <c r="M66" s="597">
        <v>20</v>
      </c>
      <c r="N66" s="597">
        <v>60</v>
      </c>
      <c r="O66" s="597">
        <v>85</v>
      </c>
      <c r="P66" s="597">
        <v>100</v>
      </c>
      <c r="Q66" s="598"/>
      <c r="R66" s="598"/>
    </row>
    <row r="67" spans="1:18" s="330" customFormat="1" x14ac:dyDescent="0.2">
      <c r="A67" s="1050"/>
      <c r="B67" s="1050"/>
      <c r="C67" s="1050"/>
      <c r="D67" s="1050"/>
      <c r="E67" s="588">
        <v>1345</v>
      </c>
      <c r="F67" s="589" t="s">
        <v>2550</v>
      </c>
      <c r="G67" s="596"/>
      <c r="H67" s="596">
        <v>98</v>
      </c>
      <c r="I67" s="596" t="s">
        <v>2501</v>
      </c>
      <c r="J67" s="596">
        <v>20</v>
      </c>
      <c r="K67" s="596">
        <v>230</v>
      </c>
      <c r="L67" s="594">
        <v>33868</v>
      </c>
      <c r="M67" s="597">
        <v>20</v>
      </c>
      <c r="N67" s="597">
        <v>60</v>
      </c>
      <c r="O67" s="597">
        <v>85</v>
      </c>
      <c r="P67" s="597">
        <v>100</v>
      </c>
      <c r="Q67" s="598"/>
      <c r="R67" s="598"/>
    </row>
    <row r="68" spans="1:18" s="330" customFormat="1" x14ac:dyDescent="0.2">
      <c r="A68" s="1050"/>
      <c r="B68" s="1050"/>
      <c r="C68" s="1050"/>
      <c r="D68" s="1050"/>
      <c r="E68" s="588">
        <v>1347</v>
      </c>
      <c r="F68" s="589" t="s">
        <v>2551</v>
      </c>
      <c r="G68" s="596"/>
      <c r="H68" s="596">
        <v>98</v>
      </c>
      <c r="I68" s="596" t="s">
        <v>2501</v>
      </c>
      <c r="J68" s="596">
        <v>20</v>
      </c>
      <c r="K68" s="596">
        <v>230</v>
      </c>
      <c r="L68" s="594">
        <v>8289</v>
      </c>
      <c r="M68" s="597">
        <v>20</v>
      </c>
      <c r="N68" s="597">
        <v>60</v>
      </c>
      <c r="O68" s="597">
        <v>85</v>
      </c>
      <c r="P68" s="597">
        <v>100</v>
      </c>
      <c r="Q68" s="598"/>
      <c r="R68" s="598"/>
    </row>
    <row r="69" spans="1:18" s="330" customFormat="1" x14ac:dyDescent="0.2">
      <c r="A69" s="1050"/>
      <c r="B69" s="1050"/>
      <c r="C69" s="1050"/>
      <c r="D69" s="1050"/>
      <c r="E69" s="588">
        <v>1601</v>
      </c>
      <c r="F69" s="589" t="s">
        <v>2504</v>
      </c>
      <c r="G69" s="596"/>
      <c r="H69" s="596">
        <v>98</v>
      </c>
      <c r="I69" s="596" t="s">
        <v>2501</v>
      </c>
      <c r="J69" s="596">
        <v>20</v>
      </c>
      <c r="K69" s="596">
        <v>230</v>
      </c>
      <c r="L69" s="594">
        <v>5237</v>
      </c>
      <c r="M69" s="597">
        <v>20</v>
      </c>
      <c r="N69" s="597">
        <v>60</v>
      </c>
      <c r="O69" s="597">
        <v>85</v>
      </c>
      <c r="P69" s="597">
        <v>100</v>
      </c>
      <c r="Q69" s="598"/>
      <c r="R69" s="598"/>
    </row>
    <row r="70" spans="1:18" s="330" customFormat="1" x14ac:dyDescent="0.2">
      <c r="A70" s="1050"/>
      <c r="B70" s="1050"/>
      <c r="C70" s="1050"/>
      <c r="D70" s="1050"/>
      <c r="E70" s="588">
        <v>1602</v>
      </c>
      <c r="F70" s="589" t="s">
        <v>2552</v>
      </c>
      <c r="G70" s="596"/>
      <c r="H70" s="596">
        <v>98</v>
      </c>
      <c r="I70" s="596" t="s">
        <v>2501</v>
      </c>
      <c r="J70" s="596">
        <v>20</v>
      </c>
      <c r="K70" s="596">
        <v>230</v>
      </c>
      <c r="L70" s="594">
        <v>80533</v>
      </c>
      <c r="M70" s="597">
        <v>20</v>
      </c>
      <c r="N70" s="597">
        <v>60</v>
      </c>
      <c r="O70" s="597">
        <v>85</v>
      </c>
      <c r="P70" s="597">
        <v>100</v>
      </c>
      <c r="Q70" s="598"/>
      <c r="R70" s="598"/>
    </row>
    <row r="71" spans="1:18" s="330" customFormat="1" x14ac:dyDescent="0.2">
      <c r="A71" s="1050"/>
      <c r="B71" s="1050"/>
      <c r="C71" s="1050"/>
      <c r="D71" s="1050"/>
      <c r="E71" s="588">
        <v>1604</v>
      </c>
      <c r="F71" s="589" t="s">
        <v>2553</v>
      </c>
      <c r="G71" s="596"/>
      <c r="H71" s="596">
        <v>98</v>
      </c>
      <c r="I71" s="596" t="s">
        <v>2501</v>
      </c>
      <c r="J71" s="596">
        <v>20</v>
      </c>
      <c r="K71" s="596">
        <v>230</v>
      </c>
      <c r="L71" s="594">
        <v>61462</v>
      </c>
      <c r="M71" s="597">
        <v>20</v>
      </c>
      <c r="N71" s="597">
        <v>60</v>
      </c>
      <c r="O71" s="597">
        <v>85</v>
      </c>
      <c r="P71" s="597">
        <v>100</v>
      </c>
      <c r="Q71" s="598"/>
      <c r="R71" s="598"/>
    </row>
    <row r="72" spans="1:18" s="330" customFormat="1" x14ac:dyDescent="0.2">
      <c r="A72" s="1050"/>
      <c r="B72" s="1050"/>
      <c r="C72" s="1050"/>
      <c r="D72" s="1050"/>
      <c r="E72" s="588">
        <v>1605</v>
      </c>
      <c r="F72" s="589" t="s">
        <v>2554</v>
      </c>
      <c r="G72" s="596"/>
      <c r="H72" s="596">
        <v>98</v>
      </c>
      <c r="I72" s="596" t="s">
        <v>2501</v>
      </c>
      <c r="J72" s="596">
        <v>20</v>
      </c>
      <c r="K72" s="596">
        <v>230</v>
      </c>
      <c r="L72" s="594">
        <v>18003</v>
      </c>
      <c r="M72" s="597">
        <v>20</v>
      </c>
      <c r="N72" s="597">
        <v>60</v>
      </c>
      <c r="O72" s="597">
        <v>85</v>
      </c>
      <c r="P72" s="597">
        <v>100</v>
      </c>
      <c r="Q72" s="598"/>
      <c r="R72" s="598"/>
    </row>
    <row r="73" spans="1:18" s="330" customFormat="1" x14ac:dyDescent="0.2">
      <c r="A73" s="1050"/>
      <c r="B73" s="1050"/>
      <c r="C73" s="1050"/>
      <c r="D73" s="1050"/>
      <c r="E73" s="588">
        <v>1606</v>
      </c>
      <c r="F73" s="589" t="s">
        <v>2555</v>
      </c>
      <c r="G73" s="596"/>
      <c r="H73" s="596">
        <v>98</v>
      </c>
      <c r="I73" s="596" t="s">
        <v>2501</v>
      </c>
      <c r="J73" s="596">
        <v>20</v>
      </c>
      <c r="K73" s="596">
        <v>230</v>
      </c>
      <c r="L73" s="594">
        <v>123907</v>
      </c>
      <c r="M73" s="597">
        <v>20</v>
      </c>
      <c r="N73" s="597">
        <v>60</v>
      </c>
      <c r="O73" s="597">
        <v>85</v>
      </c>
      <c r="P73" s="597">
        <v>100</v>
      </c>
      <c r="Q73" s="598"/>
      <c r="R73" s="598"/>
    </row>
    <row r="74" spans="1:18" s="330" customFormat="1" x14ac:dyDescent="0.2">
      <c r="A74" s="1050"/>
      <c r="B74" s="1050"/>
      <c r="C74" s="1050"/>
      <c r="D74" s="1050"/>
      <c r="E74" s="588">
        <v>1609</v>
      </c>
      <c r="F74" s="589" t="s">
        <v>2556</v>
      </c>
      <c r="G74" s="596"/>
      <c r="H74" s="596">
        <v>98</v>
      </c>
      <c r="I74" s="596" t="s">
        <v>2501</v>
      </c>
      <c r="J74" s="596">
        <v>20</v>
      </c>
      <c r="K74" s="596">
        <v>230</v>
      </c>
      <c r="L74" s="594">
        <v>32499</v>
      </c>
      <c r="M74" s="597">
        <v>20</v>
      </c>
      <c r="N74" s="597">
        <v>60</v>
      </c>
      <c r="O74" s="597">
        <v>85</v>
      </c>
      <c r="P74" s="597">
        <v>100</v>
      </c>
      <c r="Q74" s="598"/>
      <c r="R74" s="598"/>
    </row>
    <row r="75" spans="1:18" s="330" customFormat="1" x14ac:dyDescent="0.2">
      <c r="A75" s="1050"/>
      <c r="B75" s="1050"/>
      <c r="C75" s="1050"/>
      <c r="D75" s="1050"/>
      <c r="E75" s="588">
        <v>1611</v>
      </c>
      <c r="F75" s="589" t="s">
        <v>2550</v>
      </c>
      <c r="G75" s="596"/>
      <c r="H75" s="596">
        <v>98</v>
      </c>
      <c r="I75" s="596" t="s">
        <v>2501</v>
      </c>
      <c r="J75" s="596">
        <v>20</v>
      </c>
      <c r="K75" s="596">
        <v>230</v>
      </c>
      <c r="L75" s="594">
        <v>126518</v>
      </c>
      <c r="M75" s="597">
        <v>20</v>
      </c>
      <c r="N75" s="597">
        <v>60</v>
      </c>
      <c r="O75" s="597">
        <v>85</v>
      </c>
      <c r="P75" s="597">
        <v>100</v>
      </c>
      <c r="Q75" s="598"/>
      <c r="R75" s="598"/>
    </row>
    <row r="76" spans="1:18" s="330" customFormat="1" x14ac:dyDescent="0.2">
      <c r="A76" s="1050"/>
      <c r="B76" s="1050"/>
      <c r="C76" s="1050"/>
      <c r="D76" s="1050"/>
      <c r="E76" s="588">
        <v>1701</v>
      </c>
      <c r="F76" s="589" t="s">
        <v>2505</v>
      </c>
      <c r="G76" s="596"/>
      <c r="H76" s="596">
        <v>98</v>
      </c>
      <c r="I76" s="596" t="s">
        <v>2501</v>
      </c>
      <c r="J76" s="596">
        <v>20</v>
      </c>
      <c r="K76" s="596">
        <v>230</v>
      </c>
      <c r="L76" s="594">
        <v>13544</v>
      </c>
      <c r="M76" s="597">
        <v>20</v>
      </c>
      <c r="N76" s="597">
        <v>60</v>
      </c>
      <c r="O76" s="597">
        <v>85</v>
      </c>
      <c r="P76" s="597">
        <v>100</v>
      </c>
      <c r="Q76" s="598"/>
      <c r="R76" s="598"/>
    </row>
    <row r="77" spans="1:18" s="330" customFormat="1" x14ac:dyDescent="0.2">
      <c r="A77" s="1050"/>
      <c r="B77" s="1050"/>
      <c r="C77" s="1050"/>
      <c r="D77" s="1050"/>
      <c r="E77" s="588">
        <v>1702</v>
      </c>
      <c r="F77" s="589" t="s">
        <v>2557</v>
      </c>
      <c r="G77" s="596"/>
      <c r="H77" s="596">
        <v>98</v>
      </c>
      <c r="I77" s="596" t="s">
        <v>2501</v>
      </c>
      <c r="J77" s="596">
        <v>20</v>
      </c>
      <c r="K77" s="596">
        <v>230</v>
      </c>
      <c r="L77" s="594">
        <v>8296</v>
      </c>
      <c r="M77" s="597">
        <v>20</v>
      </c>
      <c r="N77" s="597">
        <v>60</v>
      </c>
      <c r="O77" s="597">
        <v>85</v>
      </c>
      <c r="P77" s="597">
        <v>100</v>
      </c>
      <c r="Q77" s="598"/>
      <c r="R77" s="598"/>
    </row>
    <row r="78" spans="1:18" s="330" customFormat="1" x14ac:dyDescent="0.2">
      <c r="A78" s="1050"/>
      <c r="B78" s="1050"/>
      <c r="C78" s="1050"/>
      <c r="D78" s="1050"/>
      <c r="E78" s="588">
        <v>1703</v>
      </c>
      <c r="F78" s="589" t="s">
        <v>2558</v>
      </c>
      <c r="G78" s="596"/>
      <c r="H78" s="596">
        <v>98</v>
      </c>
      <c r="I78" s="596" t="s">
        <v>2501</v>
      </c>
      <c r="J78" s="596">
        <v>20</v>
      </c>
      <c r="K78" s="596">
        <v>230</v>
      </c>
      <c r="L78" s="594">
        <v>0</v>
      </c>
      <c r="M78" s="597">
        <v>20</v>
      </c>
      <c r="N78" s="597">
        <v>60</v>
      </c>
      <c r="O78" s="597">
        <v>85</v>
      </c>
      <c r="P78" s="597">
        <v>100</v>
      </c>
      <c r="Q78" s="598"/>
      <c r="R78" s="598"/>
    </row>
    <row r="79" spans="1:18" s="330" customFormat="1" x14ac:dyDescent="0.2">
      <c r="A79" s="1050"/>
      <c r="B79" s="1050"/>
      <c r="C79" s="1050"/>
      <c r="D79" s="1050"/>
      <c r="E79" s="588">
        <v>1704</v>
      </c>
      <c r="F79" s="589" t="s">
        <v>2559</v>
      </c>
      <c r="G79" s="596"/>
      <c r="H79" s="596">
        <v>98</v>
      </c>
      <c r="I79" s="596" t="s">
        <v>2501</v>
      </c>
      <c r="J79" s="596">
        <v>20</v>
      </c>
      <c r="K79" s="596">
        <v>230</v>
      </c>
      <c r="L79" s="594">
        <v>1776</v>
      </c>
      <c r="M79" s="597">
        <v>20</v>
      </c>
      <c r="N79" s="597">
        <v>60</v>
      </c>
      <c r="O79" s="597">
        <v>85</v>
      </c>
      <c r="P79" s="597">
        <v>100</v>
      </c>
      <c r="Q79" s="598"/>
      <c r="R79" s="598"/>
    </row>
    <row r="80" spans="1:18" s="330" customFormat="1" x14ac:dyDescent="0.2">
      <c r="A80" s="1050"/>
      <c r="B80" s="1050"/>
      <c r="C80" s="1050"/>
      <c r="D80" s="1050"/>
      <c r="E80" s="588">
        <v>1705</v>
      </c>
      <c r="F80" s="589" t="s">
        <v>2560</v>
      </c>
      <c r="G80" s="596"/>
      <c r="H80" s="596">
        <v>98</v>
      </c>
      <c r="I80" s="596" t="s">
        <v>2501</v>
      </c>
      <c r="J80" s="596">
        <v>20</v>
      </c>
      <c r="K80" s="596">
        <v>230</v>
      </c>
      <c r="L80" s="594">
        <v>37898</v>
      </c>
      <c r="M80" s="597">
        <v>20</v>
      </c>
      <c r="N80" s="597">
        <v>60</v>
      </c>
      <c r="O80" s="597">
        <v>85</v>
      </c>
      <c r="P80" s="597">
        <v>100</v>
      </c>
      <c r="Q80" s="598"/>
      <c r="R80" s="598"/>
    </row>
    <row r="81" spans="1:18" s="330" customFormat="1" x14ac:dyDescent="0.2">
      <c r="A81" s="1050"/>
      <c r="B81" s="1050"/>
      <c r="C81" s="1050"/>
      <c r="D81" s="1050"/>
      <c r="E81" s="588">
        <v>1706</v>
      </c>
      <c r="F81" s="589" t="s">
        <v>2561</v>
      </c>
      <c r="G81" s="596"/>
      <c r="H81" s="596">
        <v>98</v>
      </c>
      <c r="I81" s="596" t="s">
        <v>2501</v>
      </c>
      <c r="J81" s="596">
        <v>20</v>
      </c>
      <c r="K81" s="596">
        <v>230</v>
      </c>
      <c r="L81" s="594">
        <v>47119</v>
      </c>
      <c r="M81" s="597">
        <v>20</v>
      </c>
      <c r="N81" s="597">
        <v>60</v>
      </c>
      <c r="O81" s="597">
        <v>85</v>
      </c>
      <c r="P81" s="597">
        <v>100</v>
      </c>
      <c r="Q81" s="598"/>
      <c r="R81" s="598"/>
    </row>
    <row r="82" spans="1:18" s="330" customFormat="1" x14ac:dyDescent="0.2">
      <c r="A82" s="1050"/>
      <c r="B82" s="1050"/>
      <c r="C82" s="1050"/>
      <c r="D82" s="1050"/>
      <c r="E82" s="588">
        <v>1707</v>
      </c>
      <c r="F82" s="589" t="s">
        <v>2562</v>
      </c>
      <c r="G82" s="596"/>
      <c r="H82" s="596">
        <v>98</v>
      </c>
      <c r="I82" s="596" t="s">
        <v>2501</v>
      </c>
      <c r="J82" s="596">
        <v>20</v>
      </c>
      <c r="K82" s="596">
        <v>230</v>
      </c>
      <c r="L82" s="594">
        <v>522691</v>
      </c>
      <c r="M82" s="597">
        <v>20</v>
      </c>
      <c r="N82" s="597">
        <v>60</v>
      </c>
      <c r="O82" s="597">
        <v>85</v>
      </c>
      <c r="P82" s="597">
        <v>100</v>
      </c>
      <c r="Q82" s="598"/>
      <c r="R82" s="598"/>
    </row>
    <row r="83" spans="1:18" s="330" customFormat="1" x14ac:dyDescent="0.2">
      <c r="A83" s="1050"/>
      <c r="B83" s="1050"/>
      <c r="C83" s="1050"/>
      <c r="D83" s="1050"/>
      <c r="E83" s="588">
        <v>1708</v>
      </c>
      <c r="F83" s="589" t="s">
        <v>2563</v>
      </c>
      <c r="G83" s="596"/>
      <c r="H83" s="596">
        <v>98</v>
      </c>
      <c r="I83" s="596" t="s">
        <v>2501</v>
      </c>
      <c r="J83" s="596">
        <v>20</v>
      </c>
      <c r="K83" s="596">
        <v>230</v>
      </c>
      <c r="L83" s="594">
        <v>65226</v>
      </c>
      <c r="M83" s="597">
        <v>20</v>
      </c>
      <c r="N83" s="597">
        <v>60</v>
      </c>
      <c r="O83" s="597">
        <v>85</v>
      </c>
      <c r="P83" s="597">
        <v>100</v>
      </c>
      <c r="Q83" s="598"/>
      <c r="R83" s="598"/>
    </row>
    <row r="84" spans="1:18" s="330" customFormat="1" x14ac:dyDescent="0.2">
      <c r="A84" s="1050"/>
      <c r="B84" s="1050"/>
      <c r="C84" s="1050"/>
      <c r="D84" s="1050"/>
      <c r="E84" s="588">
        <v>1709</v>
      </c>
      <c r="F84" s="589" t="s">
        <v>2564</v>
      </c>
      <c r="G84" s="596"/>
      <c r="H84" s="596">
        <v>98</v>
      </c>
      <c r="I84" s="596" t="s">
        <v>2501</v>
      </c>
      <c r="J84" s="596">
        <v>20</v>
      </c>
      <c r="K84" s="596">
        <v>230</v>
      </c>
      <c r="L84" s="594">
        <v>46411</v>
      </c>
      <c r="M84" s="597">
        <v>20</v>
      </c>
      <c r="N84" s="597">
        <v>60</v>
      </c>
      <c r="O84" s="597">
        <v>85</v>
      </c>
      <c r="P84" s="597">
        <v>100</v>
      </c>
      <c r="Q84" s="598"/>
      <c r="R84" s="598"/>
    </row>
    <row r="85" spans="1:18" s="330" customFormat="1" x14ac:dyDescent="0.2">
      <c r="A85" s="1050"/>
      <c r="B85" s="1050"/>
      <c r="C85" s="1050"/>
      <c r="D85" s="1050"/>
      <c r="E85" s="588">
        <v>1710</v>
      </c>
      <c r="F85" s="589" t="s">
        <v>2565</v>
      </c>
      <c r="G85" s="596"/>
      <c r="H85" s="596">
        <v>98</v>
      </c>
      <c r="I85" s="596" t="s">
        <v>2501</v>
      </c>
      <c r="J85" s="596">
        <v>20</v>
      </c>
      <c r="K85" s="596">
        <v>230</v>
      </c>
      <c r="L85" s="594">
        <v>3543</v>
      </c>
      <c r="M85" s="597">
        <v>20</v>
      </c>
      <c r="N85" s="597">
        <v>60</v>
      </c>
      <c r="O85" s="597">
        <v>85</v>
      </c>
      <c r="P85" s="597">
        <v>100</v>
      </c>
      <c r="Q85" s="598"/>
      <c r="R85" s="598"/>
    </row>
    <row r="86" spans="1:18" s="330" customFormat="1" x14ac:dyDescent="0.2">
      <c r="A86" s="1050"/>
      <c r="B86" s="1050"/>
      <c r="C86" s="1050"/>
      <c r="D86" s="1050"/>
      <c r="E86" s="588">
        <v>1711</v>
      </c>
      <c r="F86" s="589" t="s">
        <v>2566</v>
      </c>
      <c r="G86" s="596"/>
      <c r="H86" s="596">
        <v>98</v>
      </c>
      <c r="I86" s="596" t="s">
        <v>2501</v>
      </c>
      <c r="J86" s="596">
        <v>20</v>
      </c>
      <c r="K86" s="596">
        <v>230</v>
      </c>
      <c r="L86" s="594">
        <v>30602</v>
      </c>
      <c r="M86" s="597">
        <v>20</v>
      </c>
      <c r="N86" s="597">
        <v>60</v>
      </c>
      <c r="O86" s="597">
        <v>85</v>
      </c>
      <c r="P86" s="597">
        <v>100</v>
      </c>
      <c r="Q86" s="598"/>
      <c r="R86" s="598"/>
    </row>
    <row r="87" spans="1:18" s="330" customFormat="1" x14ac:dyDescent="0.2">
      <c r="A87" s="1050"/>
      <c r="B87" s="1050"/>
      <c r="C87" s="1050"/>
      <c r="D87" s="1050"/>
      <c r="E87" s="588">
        <v>1712</v>
      </c>
      <c r="F87" s="589" t="s">
        <v>2567</v>
      </c>
      <c r="G87" s="596"/>
      <c r="H87" s="596">
        <v>98</v>
      </c>
      <c r="I87" s="596" t="s">
        <v>2501</v>
      </c>
      <c r="J87" s="596">
        <v>20</v>
      </c>
      <c r="K87" s="596">
        <v>230</v>
      </c>
      <c r="L87" s="594">
        <v>701487</v>
      </c>
      <c r="M87" s="597">
        <v>20</v>
      </c>
      <c r="N87" s="597">
        <v>60</v>
      </c>
      <c r="O87" s="597">
        <v>85</v>
      </c>
      <c r="P87" s="597">
        <v>100</v>
      </c>
      <c r="Q87" s="598"/>
      <c r="R87" s="598"/>
    </row>
    <row r="88" spans="1:18" s="330" customFormat="1" x14ac:dyDescent="0.2">
      <c r="A88" s="1050"/>
      <c r="B88" s="1050"/>
      <c r="C88" s="1050"/>
      <c r="D88" s="1050"/>
      <c r="E88" s="588">
        <v>1713</v>
      </c>
      <c r="F88" s="589" t="s">
        <v>2568</v>
      </c>
      <c r="G88" s="596"/>
      <c r="H88" s="596">
        <v>98</v>
      </c>
      <c r="I88" s="596" t="s">
        <v>2501</v>
      </c>
      <c r="J88" s="596">
        <v>20</v>
      </c>
      <c r="K88" s="596">
        <v>230</v>
      </c>
      <c r="L88" s="591">
        <v>1295547</v>
      </c>
      <c r="M88" s="597">
        <v>20</v>
      </c>
      <c r="N88" s="597">
        <v>60</v>
      </c>
      <c r="O88" s="597">
        <v>85</v>
      </c>
      <c r="P88" s="597">
        <v>100</v>
      </c>
      <c r="Q88" s="598"/>
      <c r="R88" s="598"/>
    </row>
    <row r="89" spans="1:18" s="330" customFormat="1" x14ac:dyDescent="0.2">
      <c r="A89" s="1050"/>
      <c r="B89" s="1050"/>
      <c r="C89" s="1050"/>
      <c r="D89" s="1050"/>
      <c r="E89" s="588">
        <v>1714</v>
      </c>
      <c r="F89" s="589" t="s">
        <v>2569</v>
      </c>
      <c r="G89" s="596"/>
      <c r="H89" s="596">
        <v>98</v>
      </c>
      <c r="I89" s="596" t="s">
        <v>2501</v>
      </c>
      <c r="J89" s="596">
        <v>20</v>
      </c>
      <c r="K89" s="596">
        <v>230</v>
      </c>
      <c r="L89" s="594">
        <v>46188</v>
      </c>
      <c r="M89" s="597">
        <v>20</v>
      </c>
      <c r="N89" s="597">
        <v>60</v>
      </c>
      <c r="O89" s="597">
        <v>85</v>
      </c>
      <c r="P89" s="597">
        <v>100</v>
      </c>
      <c r="Q89" s="598"/>
      <c r="R89" s="598"/>
    </row>
    <row r="90" spans="1:18" s="330" customFormat="1" x14ac:dyDescent="0.2">
      <c r="A90" s="1050"/>
      <c r="B90" s="1050"/>
      <c r="C90" s="1050"/>
      <c r="D90" s="1050"/>
      <c r="E90" s="588">
        <v>1715</v>
      </c>
      <c r="F90" s="589" t="s">
        <v>2570</v>
      </c>
      <c r="G90" s="596"/>
      <c r="H90" s="596">
        <v>98</v>
      </c>
      <c r="I90" s="596" t="s">
        <v>2501</v>
      </c>
      <c r="J90" s="596">
        <v>20</v>
      </c>
      <c r="K90" s="596">
        <v>230</v>
      </c>
      <c r="L90" s="594">
        <v>8148</v>
      </c>
      <c r="M90" s="597">
        <v>20</v>
      </c>
      <c r="N90" s="597">
        <v>60</v>
      </c>
      <c r="O90" s="597">
        <v>85</v>
      </c>
      <c r="P90" s="597">
        <v>100</v>
      </c>
      <c r="Q90" s="598"/>
      <c r="R90" s="598"/>
    </row>
    <row r="91" spans="1:18" s="330" customFormat="1" x14ac:dyDescent="0.2">
      <c r="A91" s="1050"/>
      <c r="B91" s="1050"/>
      <c r="C91" s="1050"/>
      <c r="D91" s="1050"/>
      <c r="E91" s="588">
        <v>1716</v>
      </c>
      <c r="F91" s="589" t="s">
        <v>2571</v>
      </c>
      <c r="G91" s="596"/>
      <c r="H91" s="596">
        <v>98</v>
      </c>
      <c r="I91" s="596" t="s">
        <v>2501</v>
      </c>
      <c r="J91" s="596">
        <v>20</v>
      </c>
      <c r="K91" s="596">
        <v>230</v>
      </c>
      <c r="L91" s="594">
        <v>40273</v>
      </c>
      <c r="M91" s="597">
        <v>20</v>
      </c>
      <c r="N91" s="597">
        <v>60</v>
      </c>
      <c r="O91" s="597">
        <v>85</v>
      </c>
      <c r="P91" s="597">
        <v>100</v>
      </c>
      <c r="Q91" s="598"/>
      <c r="R91" s="598"/>
    </row>
    <row r="92" spans="1:18" s="330" customFormat="1" x14ac:dyDescent="0.2">
      <c r="A92" s="1050"/>
      <c r="B92" s="1050"/>
      <c r="C92" s="1050"/>
      <c r="D92" s="1050"/>
      <c r="E92" s="588">
        <v>1717</v>
      </c>
      <c r="F92" s="589" t="s">
        <v>2572</v>
      </c>
      <c r="G92" s="596"/>
      <c r="H92" s="596">
        <v>98</v>
      </c>
      <c r="I92" s="596" t="s">
        <v>2501</v>
      </c>
      <c r="J92" s="596">
        <v>20</v>
      </c>
      <c r="K92" s="596">
        <v>230</v>
      </c>
      <c r="L92" s="594">
        <v>33755</v>
      </c>
      <c r="M92" s="597">
        <v>20</v>
      </c>
      <c r="N92" s="597">
        <v>60</v>
      </c>
      <c r="O92" s="597">
        <v>85</v>
      </c>
      <c r="P92" s="597">
        <v>100</v>
      </c>
      <c r="Q92" s="598"/>
      <c r="R92" s="598"/>
    </row>
    <row r="93" spans="1:18" s="330" customFormat="1" x14ac:dyDescent="0.2">
      <c r="A93" s="1050"/>
      <c r="B93" s="1050"/>
      <c r="C93" s="1050"/>
      <c r="D93" s="1050"/>
      <c r="E93" s="588">
        <v>1718</v>
      </c>
      <c r="F93" s="589" t="s">
        <v>2573</v>
      </c>
      <c r="G93" s="596"/>
      <c r="H93" s="596">
        <v>98</v>
      </c>
      <c r="I93" s="596" t="s">
        <v>2501</v>
      </c>
      <c r="J93" s="596">
        <v>20</v>
      </c>
      <c r="K93" s="596">
        <v>230</v>
      </c>
      <c r="L93" s="594">
        <v>528221</v>
      </c>
      <c r="M93" s="597">
        <v>20</v>
      </c>
      <c r="N93" s="597">
        <v>60</v>
      </c>
      <c r="O93" s="597">
        <v>85</v>
      </c>
      <c r="P93" s="597">
        <v>100</v>
      </c>
      <c r="Q93" s="598"/>
      <c r="R93" s="598"/>
    </row>
    <row r="94" spans="1:18" s="330" customFormat="1" x14ac:dyDescent="0.2">
      <c r="A94" s="1050"/>
      <c r="B94" s="1050"/>
      <c r="C94" s="1050"/>
      <c r="D94" s="1050"/>
      <c r="E94" s="588">
        <v>1719</v>
      </c>
      <c r="F94" s="589" t="s">
        <v>2574</v>
      </c>
      <c r="G94" s="596"/>
      <c r="H94" s="596">
        <v>98</v>
      </c>
      <c r="I94" s="596" t="s">
        <v>2501</v>
      </c>
      <c r="J94" s="596">
        <v>20</v>
      </c>
      <c r="K94" s="596">
        <v>230</v>
      </c>
      <c r="L94" s="591">
        <v>0</v>
      </c>
      <c r="M94" s="597">
        <v>20</v>
      </c>
      <c r="N94" s="597">
        <v>60</v>
      </c>
      <c r="O94" s="597">
        <v>85</v>
      </c>
      <c r="P94" s="597">
        <v>100</v>
      </c>
      <c r="Q94" s="598"/>
      <c r="R94" s="598"/>
    </row>
    <row r="95" spans="1:18" s="330" customFormat="1" x14ac:dyDescent="0.2">
      <c r="A95" s="1050"/>
      <c r="B95" s="1050"/>
      <c r="C95" s="1050"/>
      <c r="D95" s="1050"/>
      <c r="E95" s="588">
        <v>1720</v>
      </c>
      <c r="F95" s="589" t="s">
        <v>2575</v>
      </c>
      <c r="G95" s="596"/>
      <c r="H95" s="596">
        <v>98</v>
      </c>
      <c r="I95" s="596" t="s">
        <v>2501</v>
      </c>
      <c r="J95" s="596">
        <v>20</v>
      </c>
      <c r="K95" s="596">
        <v>230</v>
      </c>
      <c r="L95" s="594">
        <v>1666</v>
      </c>
      <c r="M95" s="597">
        <v>20</v>
      </c>
      <c r="N95" s="597">
        <v>60</v>
      </c>
      <c r="O95" s="597">
        <v>85</v>
      </c>
      <c r="P95" s="597">
        <v>100</v>
      </c>
      <c r="Q95" s="598"/>
      <c r="R95" s="598"/>
    </row>
    <row r="96" spans="1:18" s="330" customFormat="1" x14ac:dyDescent="0.2">
      <c r="A96" s="1050"/>
      <c r="B96" s="1050"/>
      <c r="C96" s="1050"/>
      <c r="D96" s="1050"/>
      <c r="E96" s="588">
        <v>1721</v>
      </c>
      <c r="F96" s="589" t="s">
        <v>2576</v>
      </c>
      <c r="G96" s="596"/>
      <c r="H96" s="596">
        <v>98</v>
      </c>
      <c r="I96" s="596" t="s">
        <v>2501</v>
      </c>
      <c r="J96" s="596">
        <v>20</v>
      </c>
      <c r="K96" s="596">
        <v>230</v>
      </c>
      <c r="L96" s="594">
        <v>54839</v>
      </c>
      <c r="M96" s="597">
        <v>20</v>
      </c>
      <c r="N96" s="597">
        <v>60</v>
      </c>
      <c r="O96" s="597">
        <v>85</v>
      </c>
      <c r="P96" s="597">
        <v>100</v>
      </c>
      <c r="Q96" s="598"/>
      <c r="R96" s="598"/>
    </row>
    <row r="97" spans="1:18" s="330" customFormat="1" x14ac:dyDescent="0.2">
      <c r="A97" s="1050"/>
      <c r="B97" s="1050"/>
      <c r="C97" s="1050"/>
      <c r="D97" s="1050"/>
      <c r="E97" s="588">
        <v>1722</v>
      </c>
      <c r="F97" s="589" t="s">
        <v>2577</v>
      </c>
      <c r="G97" s="596"/>
      <c r="H97" s="596">
        <v>98</v>
      </c>
      <c r="I97" s="596" t="s">
        <v>2501</v>
      </c>
      <c r="J97" s="596">
        <v>20</v>
      </c>
      <c r="K97" s="596">
        <v>230</v>
      </c>
      <c r="L97" s="594">
        <v>33997</v>
      </c>
      <c r="M97" s="597">
        <v>20</v>
      </c>
      <c r="N97" s="597">
        <v>60</v>
      </c>
      <c r="O97" s="597">
        <v>85</v>
      </c>
      <c r="P97" s="597">
        <v>100</v>
      </c>
      <c r="Q97" s="598"/>
      <c r="R97" s="598"/>
    </row>
    <row r="98" spans="1:18" s="330" customFormat="1" x14ac:dyDescent="0.2">
      <c r="A98" s="1050"/>
      <c r="B98" s="1050"/>
      <c r="C98" s="1050"/>
      <c r="D98" s="1050"/>
      <c r="E98" s="588">
        <v>1723</v>
      </c>
      <c r="F98" s="589" t="s">
        <v>2578</v>
      </c>
      <c r="G98" s="596"/>
      <c r="H98" s="596">
        <v>98</v>
      </c>
      <c r="I98" s="596" t="s">
        <v>2501</v>
      </c>
      <c r="J98" s="596">
        <v>20</v>
      </c>
      <c r="K98" s="596">
        <v>230</v>
      </c>
      <c r="L98" s="594">
        <v>29608</v>
      </c>
      <c r="M98" s="597">
        <v>20</v>
      </c>
      <c r="N98" s="597">
        <v>60</v>
      </c>
      <c r="O98" s="597">
        <v>85</v>
      </c>
      <c r="P98" s="597">
        <v>100</v>
      </c>
      <c r="Q98" s="598"/>
      <c r="R98" s="598"/>
    </row>
    <row r="99" spans="1:18" s="330" customFormat="1" x14ac:dyDescent="0.2">
      <c r="A99" s="1050"/>
      <c r="B99" s="1050"/>
      <c r="C99" s="1050"/>
      <c r="D99" s="1050"/>
      <c r="E99" s="588">
        <v>1725</v>
      </c>
      <c r="F99" s="589" t="s">
        <v>2579</v>
      </c>
      <c r="G99" s="596"/>
      <c r="H99" s="596">
        <v>98</v>
      </c>
      <c r="I99" s="596" t="s">
        <v>2501</v>
      </c>
      <c r="J99" s="596">
        <v>20</v>
      </c>
      <c r="K99" s="596">
        <v>230</v>
      </c>
      <c r="L99" s="594">
        <v>0</v>
      </c>
      <c r="M99" s="597">
        <v>20</v>
      </c>
      <c r="N99" s="597">
        <v>60</v>
      </c>
      <c r="O99" s="597">
        <v>85</v>
      </c>
      <c r="P99" s="597">
        <v>100</v>
      </c>
      <c r="Q99" s="598"/>
      <c r="R99" s="598"/>
    </row>
    <row r="100" spans="1:18" s="330" customFormat="1" x14ac:dyDescent="0.2">
      <c r="A100" s="1050"/>
      <c r="B100" s="1050"/>
      <c r="C100" s="1050"/>
      <c r="D100" s="1050"/>
      <c r="E100" s="588">
        <v>1728</v>
      </c>
      <c r="F100" s="589" t="s">
        <v>2580</v>
      </c>
      <c r="G100" s="596"/>
      <c r="H100" s="596">
        <v>98</v>
      </c>
      <c r="I100" s="596" t="s">
        <v>2501</v>
      </c>
      <c r="J100" s="596">
        <v>20</v>
      </c>
      <c r="K100" s="596">
        <v>230</v>
      </c>
      <c r="L100" s="594">
        <v>0</v>
      </c>
      <c r="M100" s="597">
        <v>20</v>
      </c>
      <c r="N100" s="597">
        <v>60</v>
      </c>
      <c r="O100" s="597">
        <v>85</v>
      </c>
      <c r="P100" s="597">
        <v>100</v>
      </c>
      <c r="Q100" s="598"/>
      <c r="R100" s="598"/>
    </row>
    <row r="101" spans="1:18" s="330" customFormat="1" x14ac:dyDescent="0.2">
      <c r="A101" s="1050"/>
      <c r="B101" s="1050"/>
      <c r="C101" s="1050"/>
      <c r="D101" s="1050"/>
      <c r="E101" s="588">
        <v>1730</v>
      </c>
      <c r="F101" s="589" t="s">
        <v>2581</v>
      </c>
      <c r="G101" s="596"/>
      <c r="H101" s="596">
        <v>98</v>
      </c>
      <c r="I101" s="596" t="s">
        <v>2501</v>
      </c>
      <c r="J101" s="596">
        <v>20</v>
      </c>
      <c r="K101" s="596">
        <v>230</v>
      </c>
      <c r="L101" s="594">
        <v>0</v>
      </c>
      <c r="M101" s="597">
        <v>20</v>
      </c>
      <c r="N101" s="597">
        <v>60</v>
      </c>
      <c r="O101" s="597">
        <v>85</v>
      </c>
      <c r="P101" s="597">
        <v>100</v>
      </c>
      <c r="Q101" s="598"/>
      <c r="R101" s="598"/>
    </row>
    <row r="102" spans="1:18" s="330" customFormat="1" x14ac:dyDescent="0.2">
      <c r="A102" s="1050"/>
      <c r="B102" s="1050"/>
      <c r="C102" s="1050"/>
      <c r="D102" s="1050"/>
      <c r="E102" s="588">
        <v>1731</v>
      </c>
      <c r="F102" s="589" t="s">
        <v>2582</v>
      </c>
      <c r="G102" s="596"/>
      <c r="H102" s="596">
        <v>98</v>
      </c>
      <c r="I102" s="596" t="s">
        <v>2501</v>
      </c>
      <c r="J102" s="596">
        <v>20</v>
      </c>
      <c r="K102" s="596">
        <v>230</v>
      </c>
      <c r="L102" s="594">
        <v>0</v>
      </c>
      <c r="M102" s="597">
        <v>20</v>
      </c>
      <c r="N102" s="597">
        <v>60</v>
      </c>
      <c r="O102" s="597">
        <v>85</v>
      </c>
      <c r="P102" s="597">
        <v>100</v>
      </c>
      <c r="Q102" s="598"/>
      <c r="R102" s="598"/>
    </row>
    <row r="103" spans="1:18" s="330" customFormat="1" x14ac:dyDescent="0.2">
      <c r="A103" s="1050"/>
      <c r="B103" s="1050"/>
      <c r="C103" s="1050"/>
      <c r="D103" s="1050"/>
      <c r="E103" s="588">
        <v>1734</v>
      </c>
      <c r="F103" s="589" t="s">
        <v>2583</v>
      </c>
      <c r="G103" s="596"/>
      <c r="H103" s="596">
        <v>98</v>
      </c>
      <c r="I103" s="596" t="s">
        <v>2501</v>
      </c>
      <c r="J103" s="596">
        <v>20</v>
      </c>
      <c r="K103" s="596">
        <v>230</v>
      </c>
      <c r="L103" s="594">
        <v>4047</v>
      </c>
      <c r="M103" s="597">
        <v>20</v>
      </c>
      <c r="N103" s="597">
        <v>60</v>
      </c>
      <c r="O103" s="597">
        <v>85</v>
      </c>
      <c r="P103" s="597">
        <v>100</v>
      </c>
      <c r="Q103" s="598"/>
      <c r="R103" s="598"/>
    </row>
    <row r="104" spans="1:18" s="330" customFormat="1" x14ac:dyDescent="0.2">
      <c r="A104" s="1050"/>
      <c r="B104" s="1050"/>
      <c r="C104" s="1050"/>
      <c r="D104" s="1050"/>
      <c r="E104" s="588">
        <v>1735</v>
      </c>
      <c r="F104" s="589" t="s">
        <v>2584</v>
      </c>
      <c r="G104" s="596"/>
      <c r="H104" s="596">
        <v>98</v>
      </c>
      <c r="I104" s="596" t="s">
        <v>2501</v>
      </c>
      <c r="J104" s="596">
        <v>20</v>
      </c>
      <c r="K104" s="596">
        <v>230</v>
      </c>
      <c r="L104" s="594">
        <v>714</v>
      </c>
      <c r="M104" s="597">
        <v>20</v>
      </c>
      <c r="N104" s="597">
        <v>60</v>
      </c>
      <c r="O104" s="597">
        <v>85</v>
      </c>
      <c r="P104" s="597">
        <v>100</v>
      </c>
      <c r="Q104" s="598"/>
      <c r="R104" s="598"/>
    </row>
    <row r="105" spans="1:18" s="330" customFormat="1" x14ac:dyDescent="0.2">
      <c r="A105" s="1050"/>
      <c r="B105" s="1050"/>
      <c r="C105" s="1050"/>
      <c r="D105" s="1050"/>
      <c r="E105" s="588">
        <v>1736</v>
      </c>
      <c r="F105" s="589" t="s">
        <v>2585</v>
      </c>
      <c r="G105" s="596"/>
      <c r="H105" s="596">
        <v>98</v>
      </c>
      <c r="I105" s="596" t="s">
        <v>2501</v>
      </c>
      <c r="J105" s="596">
        <v>20</v>
      </c>
      <c r="K105" s="596">
        <v>230</v>
      </c>
      <c r="L105" s="594">
        <v>2094</v>
      </c>
      <c r="M105" s="597">
        <v>20</v>
      </c>
      <c r="N105" s="597">
        <v>60</v>
      </c>
      <c r="O105" s="597">
        <v>85</v>
      </c>
      <c r="P105" s="597">
        <v>100</v>
      </c>
      <c r="Q105" s="598"/>
      <c r="R105" s="598"/>
    </row>
    <row r="106" spans="1:18" s="330" customFormat="1" x14ac:dyDescent="0.2">
      <c r="A106" s="1050"/>
      <c r="B106" s="1050"/>
      <c r="C106" s="1050"/>
      <c r="D106" s="1050"/>
      <c r="E106" s="588">
        <v>1737</v>
      </c>
      <c r="F106" s="589" t="s">
        <v>2586</v>
      </c>
      <c r="G106" s="596"/>
      <c r="H106" s="596">
        <v>98</v>
      </c>
      <c r="I106" s="596" t="s">
        <v>2501</v>
      </c>
      <c r="J106" s="596">
        <v>20</v>
      </c>
      <c r="K106" s="596">
        <v>230</v>
      </c>
      <c r="L106" s="594">
        <v>443569</v>
      </c>
      <c r="M106" s="597">
        <v>20</v>
      </c>
      <c r="N106" s="597">
        <v>60</v>
      </c>
      <c r="O106" s="597">
        <v>85</v>
      </c>
      <c r="P106" s="597">
        <v>100</v>
      </c>
      <c r="Q106" s="598"/>
      <c r="R106" s="598"/>
    </row>
    <row r="107" spans="1:18" s="330" customFormat="1" x14ac:dyDescent="0.2">
      <c r="A107" s="1050"/>
      <c r="B107" s="1050"/>
      <c r="C107" s="1050"/>
      <c r="D107" s="1050"/>
      <c r="E107" s="588">
        <v>1738</v>
      </c>
      <c r="F107" s="589" t="s">
        <v>2587</v>
      </c>
      <c r="G107" s="596"/>
      <c r="H107" s="596">
        <v>98</v>
      </c>
      <c r="I107" s="596" t="s">
        <v>2501</v>
      </c>
      <c r="J107" s="596">
        <v>20</v>
      </c>
      <c r="K107" s="596">
        <v>230</v>
      </c>
      <c r="L107" s="594">
        <v>20707</v>
      </c>
      <c r="M107" s="597">
        <v>20</v>
      </c>
      <c r="N107" s="597">
        <v>60</v>
      </c>
      <c r="O107" s="597">
        <v>85</v>
      </c>
      <c r="P107" s="597">
        <v>100</v>
      </c>
      <c r="Q107" s="598"/>
      <c r="R107" s="598"/>
    </row>
    <row r="108" spans="1:18" s="330" customFormat="1" x14ac:dyDescent="0.2">
      <c r="A108" s="1050"/>
      <c r="B108" s="1050"/>
      <c r="C108" s="1050"/>
      <c r="D108" s="1050"/>
      <c r="E108" s="588">
        <v>1739</v>
      </c>
      <c r="F108" s="589" t="s">
        <v>2588</v>
      </c>
      <c r="G108" s="596"/>
      <c r="H108" s="596">
        <v>98</v>
      </c>
      <c r="I108" s="596" t="s">
        <v>2501</v>
      </c>
      <c r="J108" s="596">
        <v>20</v>
      </c>
      <c r="K108" s="596">
        <v>230</v>
      </c>
      <c r="L108" s="594">
        <v>7106</v>
      </c>
      <c r="M108" s="597">
        <v>20</v>
      </c>
      <c r="N108" s="597">
        <v>60</v>
      </c>
      <c r="O108" s="597">
        <v>85</v>
      </c>
      <c r="P108" s="597">
        <v>100</v>
      </c>
      <c r="Q108" s="598"/>
      <c r="R108" s="598"/>
    </row>
    <row r="109" spans="1:18" s="330" customFormat="1" x14ac:dyDescent="0.2">
      <c r="A109" s="1050"/>
      <c r="B109" s="1050"/>
      <c r="C109" s="1050"/>
      <c r="D109" s="1050"/>
      <c r="E109" s="588">
        <v>1740</v>
      </c>
      <c r="F109" s="589" t="s">
        <v>2589</v>
      </c>
      <c r="G109" s="596"/>
      <c r="H109" s="596">
        <v>98</v>
      </c>
      <c r="I109" s="596" t="s">
        <v>2501</v>
      </c>
      <c r="J109" s="596">
        <v>20</v>
      </c>
      <c r="K109" s="596">
        <v>230</v>
      </c>
      <c r="L109" s="594">
        <v>169372</v>
      </c>
      <c r="M109" s="597">
        <v>20</v>
      </c>
      <c r="N109" s="597">
        <v>60</v>
      </c>
      <c r="O109" s="597">
        <v>85</v>
      </c>
      <c r="P109" s="597">
        <v>100</v>
      </c>
      <c r="Q109" s="598"/>
      <c r="R109" s="598"/>
    </row>
    <row r="110" spans="1:18" s="330" customFormat="1" x14ac:dyDescent="0.2">
      <c r="A110" s="1050"/>
      <c r="B110" s="1050"/>
      <c r="C110" s="1050"/>
      <c r="D110" s="1050"/>
      <c r="E110" s="588">
        <v>1743</v>
      </c>
      <c r="F110" s="589" t="s">
        <v>2590</v>
      </c>
      <c r="G110" s="596"/>
      <c r="H110" s="596">
        <v>98</v>
      </c>
      <c r="I110" s="596" t="s">
        <v>2501</v>
      </c>
      <c r="J110" s="596">
        <v>20</v>
      </c>
      <c r="K110" s="596">
        <v>230</v>
      </c>
      <c r="L110" s="594">
        <v>42492</v>
      </c>
      <c r="M110" s="597">
        <v>20</v>
      </c>
      <c r="N110" s="597">
        <v>60</v>
      </c>
      <c r="O110" s="597">
        <v>85</v>
      </c>
      <c r="P110" s="597">
        <v>100</v>
      </c>
      <c r="Q110" s="598"/>
      <c r="R110" s="598"/>
    </row>
    <row r="111" spans="1:18" s="330" customFormat="1" x14ac:dyDescent="0.2">
      <c r="A111" s="1050"/>
      <c r="B111" s="1050"/>
      <c r="C111" s="1050"/>
      <c r="D111" s="1050"/>
      <c r="E111" s="588">
        <v>1745</v>
      </c>
      <c r="F111" s="589" t="s">
        <v>2591</v>
      </c>
      <c r="G111" s="596"/>
      <c r="H111" s="596">
        <v>98</v>
      </c>
      <c r="I111" s="596" t="s">
        <v>2501</v>
      </c>
      <c r="J111" s="596">
        <v>20</v>
      </c>
      <c r="K111" s="596">
        <v>230</v>
      </c>
      <c r="L111" s="594">
        <v>60849</v>
      </c>
      <c r="M111" s="597">
        <v>20</v>
      </c>
      <c r="N111" s="597">
        <v>60</v>
      </c>
      <c r="O111" s="597">
        <v>85</v>
      </c>
      <c r="P111" s="597">
        <v>100</v>
      </c>
      <c r="Q111" s="598"/>
      <c r="R111" s="598"/>
    </row>
    <row r="112" spans="1:18" s="330" customFormat="1" x14ac:dyDescent="0.2">
      <c r="A112" s="1050"/>
      <c r="B112" s="1050"/>
      <c r="C112" s="1050"/>
      <c r="D112" s="1050"/>
      <c r="E112" s="588">
        <v>1746</v>
      </c>
      <c r="F112" s="589" t="s">
        <v>2592</v>
      </c>
      <c r="G112" s="596"/>
      <c r="H112" s="596">
        <v>98</v>
      </c>
      <c r="I112" s="596" t="s">
        <v>2501</v>
      </c>
      <c r="J112" s="596">
        <v>20</v>
      </c>
      <c r="K112" s="596">
        <v>230</v>
      </c>
      <c r="L112" s="594">
        <v>12941</v>
      </c>
      <c r="M112" s="597">
        <v>20</v>
      </c>
      <c r="N112" s="597">
        <v>60</v>
      </c>
      <c r="O112" s="597">
        <v>85</v>
      </c>
      <c r="P112" s="597">
        <v>100</v>
      </c>
      <c r="Q112" s="598"/>
      <c r="R112" s="598"/>
    </row>
    <row r="113" spans="1:18" s="330" customFormat="1" x14ac:dyDescent="0.2">
      <c r="A113" s="1050"/>
      <c r="B113" s="1050"/>
      <c r="C113" s="1050"/>
      <c r="D113" s="1050"/>
      <c r="E113" s="588">
        <v>1747</v>
      </c>
      <c r="F113" s="589" t="s">
        <v>2593</v>
      </c>
      <c r="G113" s="596"/>
      <c r="H113" s="596">
        <v>98</v>
      </c>
      <c r="I113" s="596" t="s">
        <v>2501</v>
      </c>
      <c r="J113" s="596">
        <v>20</v>
      </c>
      <c r="K113" s="596">
        <v>230</v>
      </c>
      <c r="L113" s="594">
        <v>421</v>
      </c>
      <c r="M113" s="597">
        <v>20</v>
      </c>
      <c r="N113" s="597">
        <v>60</v>
      </c>
      <c r="O113" s="597">
        <v>85</v>
      </c>
      <c r="P113" s="597">
        <v>100</v>
      </c>
      <c r="Q113" s="598"/>
      <c r="R113" s="598"/>
    </row>
    <row r="114" spans="1:18" s="330" customFormat="1" x14ac:dyDescent="0.2">
      <c r="A114" s="1050"/>
      <c r="B114" s="1050"/>
      <c r="C114" s="1050"/>
      <c r="D114" s="1050"/>
      <c r="E114" s="588">
        <v>1748</v>
      </c>
      <c r="F114" s="589" t="s">
        <v>2594</v>
      </c>
      <c r="G114" s="596"/>
      <c r="H114" s="596">
        <v>98</v>
      </c>
      <c r="I114" s="596" t="s">
        <v>2501</v>
      </c>
      <c r="J114" s="596">
        <v>20</v>
      </c>
      <c r="K114" s="596">
        <v>230</v>
      </c>
      <c r="L114" s="594">
        <v>1428</v>
      </c>
      <c r="M114" s="597">
        <v>20</v>
      </c>
      <c r="N114" s="597">
        <v>60</v>
      </c>
      <c r="O114" s="597">
        <v>85</v>
      </c>
      <c r="P114" s="597">
        <v>100</v>
      </c>
      <c r="Q114" s="598"/>
      <c r="R114" s="598"/>
    </row>
    <row r="115" spans="1:18" s="330" customFormat="1" x14ac:dyDescent="0.2">
      <c r="A115" s="1050"/>
      <c r="B115" s="1050"/>
      <c r="C115" s="1050"/>
      <c r="D115" s="1050"/>
      <c r="E115" s="588">
        <v>1749</v>
      </c>
      <c r="F115" s="589" t="s">
        <v>2595</v>
      </c>
      <c r="G115" s="596"/>
      <c r="H115" s="596">
        <v>98</v>
      </c>
      <c r="I115" s="596" t="s">
        <v>2501</v>
      </c>
      <c r="J115" s="596">
        <v>20</v>
      </c>
      <c r="K115" s="596">
        <v>230</v>
      </c>
      <c r="L115" s="594">
        <v>1854</v>
      </c>
      <c r="M115" s="597">
        <v>20</v>
      </c>
      <c r="N115" s="597">
        <v>60</v>
      </c>
      <c r="O115" s="597">
        <v>85</v>
      </c>
      <c r="P115" s="597">
        <v>100</v>
      </c>
      <c r="Q115" s="598"/>
      <c r="R115" s="598"/>
    </row>
    <row r="116" spans="1:18" s="330" customFormat="1" x14ac:dyDescent="0.2">
      <c r="A116" s="1050"/>
      <c r="B116" s="1050"/>
      <c r="C116" s="1050"/>
      <c r="D116" s="1050"/>
      <c r="E116" s="588">
        <v>1750</v>
      </c>
      <c r="F116" s="589" t="s">
        <v>2596</v>
      </c>
      <c r="G116" s="596"/>
      <c r="H116" s="596">
        <v>98</v>
      </c>
      <c r="I116" s="596" t="s">
        <v>2501</v>
      </c>
      <c r="J116" s="596">
        <v>20</v>
      </c>
      <c r="K116" s="596">
        <v>230</v>
      </c>
      <c r="L116" s="594">
        <v>521183</v>
      </c>
      <c r="M116" s="597">
        <v>20</v>
      </c>
      <c r="N116" s="597">
        <v>60</v>
      </c>
      <c r="O116" s="597">
        <v>85</v>
      </c>
      <c r="P116" s="597">
        <v>100</v>
      </c>
      <c r="Q116" s="598"/>
      <c r="R116" s="598"/>
    </row>
    <row r="117" spans="1:18" s="330" customFormat="1" x14ac:dyDescent="0.2">
      <c r="A117" s="1050"/>
      <c r="B117" s="1050"/>
      <c r="C117" s="1050"/>
      <c r="D117" s="1050"/>
      <c r="E117" s="588">
        <v>1751</v>
      </c>
      <c r="F117" s="589" t="s">
        <v>2597</v>
      </c>
      <c r="G117" s="596"/>
      <c r="H117" s="596">
        <v>98</v>
      </c>
      <c r="I117" s="596" t="s">
        <v>2501</v>
      </c>
      <c r="J117" s="596">
        <v>20</v>
      </c>
      <c r="K117" s="596">
        <v>230</v>
      </c>
      <c r="L117" s="594">
        <v>8882</v>
      </c>
      <c r="M117" s="597">
        <v>20</v>
      </c>
      <c r="N117" s="597">
        <v>60</v>
      </c>
      <c r="O117" s="597">
        <v>85</v>
      </c>
      <c r="P117" s="597">
        <v>100</v>
      </c>
      <c r="Q117" s="598"/>
      <c r="R117" s="598"/>
    </row>
    <row r="118" spans="1:18" s="330" customFormat="1" x14ac:dyDescent="0.2">
      <c r="A118" s="1050"/>
      <c r="B118" s="1050"/>
      <c r="C118" s="1050"/>
      <c r="D118" s="1050"/>
      <c r="E118" s="588">
        <v>1752</v>
      </c>
      <c r="F118" s="589" t="s">
        <v>2598</v>
      </c>
      <c r="G118" s="596"/>
      <c r="H118" s="596">
        <v>98</v>
      </c>
      <c r="I118" s="596" t="s">
        <v>2501</v>
      </c>
      <c r="J118" s="596">
        <v>20</v>
      </c>
      <c r="K118" s="596">
        <v>230</v>
      </c>
      <c r="L118" s="594">
        <v>51862</v>
      </c>
      <c r="M118" s="597">
        <v>20</v>
      </c>
      <c r="N118" s="597">
        <v>60</v>
      </c>
      <c r="O118" s="597">
        <v>85</v>
      </c>
      <c r="P118" s="597">
        <v>100</v>
      </c>
      <c r="Q118" s="598"/>
      <c r="R118" s="598"/>
    </row>
    <row r="119" spans="1:18" s="330" customFormat="1" x14ac:dyDescent="0.2">
      <c r="A119" s="1050"/>
      <c r="B119" s="1050"/>
      <c r="C119" s="1050"/>
      <c r="D119" s="1050"/>
      <c r="E119" s="588">
        <v>1753</v>
      </c>
      <c r="F119" s="589" t="s">
        <v>2599</v>
      </c>
      <c r="G119" s="596"/>
      <c r="H119" s="596">
        <v>98</v>
      </c>
      <c r="I119" s="596" t="s">
        <v>2501</v>
      </c>
      <c r="J119" s="596">
        <v>20</v>
      </c>
      <c r="K119" s="596">
        <v>230</v>
      </c>
      <c r="L119" s="594">
        <v>229879</v>
      </c>
      <c r="M119" s="597">
        <v>20</v>
      </c>
      <c r="N119" s="597">
        <v>60</v>
      </c>
      <c r="O119" s="597">
        <v>85</v>
      </c>
      <c r="P119" s="597">
        <v>100</v>
      </c>
      <c r="Q119" s="598"/>
      <c r="R119" s="598"/>
    </row>
    <row r="120" spans="1:18" s="330" customFormat="1" x14ac:dyDescent="0.2">
      <c r="A120" s="1050"/>
      <c r="B120" s="1050"/>
      <c r="C120" s="1050"/>
      <c r="D120" s="1050"/>
      <c r="E120" s="588">
        <v>1754</v>
      </c>
      <c r="F120" s="589" t="s">
        <v>2600</v>
      </c>
      <c r="G120" s="596"/>
      <c r="H120" s="596">
        <v>98</v>
      </c>
      <c r="I120" s="596" t="s">
        <v>2501</v>
      </c>
      <c r="J120" s="596">
        <v>20</v>
      </c>
      <c r="K120" s="596">
        <v>230</v>
      </c>
      <c r="L120" s="594">
        <v>5922</v>
      </c>
      <c r="M120" s="597">
        <v>20</v>
      </c>
      <c r="N120" s="597">
        <v>60</v>
      </c>
      <c r="O120" s="597">
        <v>85</v>
      </c>
      <c r="P120" s="597">
        <v>100</v>
      </c>
      <c r="Q120" s="598"/>
      <c r="R120" s="598"/>
    </row>
    <row r="121" spans="1:18" s="330" customFormat="1" x14ac:dyDescent="0.2">
      <c r="A121" s="1050"/>
      <c r="B121" s="1050"/>
      <c r="C121" s="1050"/>
      <c r="D121" s="1050"/>
      <c r="E121" s="588">
        <v>1755</v>
      </c>
      <c r="F121" s="589" t="s">
        <v>2601</v>
      </c>
      <c r="G121" s="596"/>
      <c r="H121" s="596">
        <v>98</v>
      </c>
      <c r="I121" s="596" t="s">
        <v>2501</v>
      </c>
      <c r="J121" s="596">
        <v>20</v>
      </c>
      <c r="K121" s="596">
        <v>230</v>
      </c>
      <c r="L121" s="594">
        <v>419313</v>
      </c>
      <c r="M121" s="597">
        <v>20</v>
      </c>
      <c r="N121" s="597">
        <v>60</v>
      </c>
      <c r="O121" s="597">
        <v>85</v>
      </c>
      <c r="P121" s="597">
        <v>100</v>
      </c>
      <c r="Q121" s="598"/>
      <c r="R121" s="598"/>
    </row>
    <row r="122" spans="1:18" s="330" customFormat="1" x14ac:dyDescent="0.2">
      <c r="A122" s="1050"/>
      <c r="B122" s="1050"/>
      <c r="C122" s="1050"/>
      <c r="D122" s="1050"/>
      <c r="E122" s="588">
        <v>1756</v>
      </c>
      <c r="F122" s="589" t="s">
        <v>2602</v>
      </c>
      <c r="G122" s="596"/>
      <c r="H122" s="596">
        <v>98</v>
      </c>
      <c r="I122" s="596" t="s">
        <v>2501</v>
      </c>
      <c r="J122" s="596">
        <v>20</v>
      </c>
      <c r="K122" s="596">
        <v>230</v>
      </c>
      <c r="L122" s="594">
        <v>21318</v>
      </c>
      <c r="M122" s="597">
        <v>20</v>
      </c>
      <c r="N122" s="597">
        <v>60</v>
      </c>
      <c r="O122" s="597">
        <v>85</v>
      </c>
      <c r="P122" s="597">
        <v>100</v>
      </c>
      <c r="Q122" s="598"/>
      <c r="R122" s="598"/>
    </row>
    <row r="123" spans="1:18" s="330" customFormat="1" x14ac:dyDescent="0.2">
      <c r="A123" s="1050"/>
      <c r="B123" s="1050"/>
      <c r="C123" s="1050"/>
      <c r="D123" s="1050"/>
      <c r="E123" s="588">
        <v>1801</v>
      </c>
      <c r="F123" s="589" t="s">
        <v>2603</v>
      </c>
      <c r="G123" s="596"/>
      <c r="H123" s="596">
        <v>98</v>
      </c>
      <c r="I123" s="596" t="s">
        <v>2501</v>
      </c>
      <c r="J123" s="596">
        <v>20</v>
      </c>
      <c r="K123" s="596">
        <v>230</v>
      </c>
      <c r="L123" s="594">
        <v>9124</v>
      </c>
      <c r="M123" s="597">
        <v>20</v>
      </c>
      <c r="N123" s="597">
        <v>60</v>
      </c>
      <c r="O123" s="597">
        <v>85</v>
      </c>
      <c r="P123" s="597">
        <v>100</v>
      </c>
      <c r="Q123" s="598"/>
      <c r="R123" s="598"/>
    </row>
    <row r="124" spans="1:18" s="330" customFormat="1" x14ac:dyDescent="0.2">
      <c r="A124" s="1050"/>
      <c r="B124" s="1050"/>
      <c r="C124" s="1050"/>
      <c r="D124" s="1050"/>
      <c r="E124" s="588">
        <v>1802</v>
      </c>
      <c r="F124" s="589" t="s">
        <v>2587</v>
      </c>
      <c r="G124" s="596"/>
      <c r="H124" s="596">
        <v>98</v>
      </c>
      <c r="I124" s="596" t="s">
        <v>2501</v>
      </c>
      <c r="J124" s="596">
        <v>20</v>
      </c>
      <c r="K124" s="596">
        <v>230</v>
      </c>
      <c r="L124" s="594">
        <v>58910</v>
      </c>
      <c r="M124" s="597">
        <v>20</v>
      </c>
      <c r="N124" s="597">
        <v>60</v>
      </c>
      <c r="O124" s="597">
        <v>85</v>
      </c>
      <c r="P124" s="597">
        <v>100</v>
      </c>
      <c r="Q124" s="598"/>
      <c r="R124" s="598"/>
    </row>
    <row r="125" spans="1:18" s="330" customFormat="1" x14ac:dyDescent="0.2">
      <c r="A125" s="1050"/>
      <c r="B125" s="1050"/>
      <c r="C125" s="1050"/>
      <c r="D125" s="1050"/>
      <c r="E125" s="588">
        <v>1803</v>
      </c>
      <c r="F125" s="589" t="s">
        <v>2604</v>
      </c>
      <c r="G125" s="596"/>
      <c r="H125" s="596">
        <v>98</v>
      </c>
      <c r="I125" s="596" t="s">
        <v>2501</v>
      </c>
      <c r="J125" s="596">
        <v>20</v>
      </c>
      <c r="K125" s="596">
        <v>230</v>
      </c>
      <c r="L125" s="594">
        <v>189395</v>
      </c>
      <c r="M125" s="597">
        <v>20</v>
      </c>
      <c r="N125" s="597">
        <v>60</v>
      </c>
      <c r="O125" s="597">
        <v>85</v>
      </c>
      <c r="P125" s="597">
        <v>100</v>
      </c>
      <c r="Q125" s="598"/>
      <c r="R125" s="598"/>
    </row>
    <row r="126" spans="1:18" s="330" customFormat="1" x14ac:dyDescent="0.2">
      <c r="A126" s="1050"/>
      <c r="B126" s="1050"/>
      <c r="C126" s="1050"/>
      <c r="D126" s="1050"/>
      <c r="E126" s="588">
        <v>1805</v>
      </c>
      <c r="F126" s="589" t="s">
        <v>2605</v>
      </c>
      <c r="G126" s="596"/>
      <c r="H126" s="596">
        <v>98</v>
      </c>
      <c r="I126" s="596" t="s">
        <v>2501</v>
      </c>
      <c r="J126" s="596">
        <v>20</v>
      </c>
      <c r="K126" s="596">
        <v>230</v>
      </c>
      <c r="L126" s="594">
        <v>143027</v>
      </c>
      <c r="M126" s="597">
        <v>20</v>
      </c>
      <c r="N126" s="597">
        <v>60</v>
      </c>
      <c r="O126" s="597">
        <v>85</v>
      </c>
      <c r="P126" s="597">
        <v>100</v>
      </c>
      <c r="Q126" s="598"/>
      <c r="R126" s="598"/>
    </row>
    <row r="127" spans="1:18" s="330" customFormat="1" x14ac:dyDescent="0.2">
      <c r="A127" s="1050"/>
      <c r="B127" s="1050"/>
      <c r="C127" s="1050"/>
      <c r="D127" s="1050"/>
      <c r="E127" s="588">
        <v>1806</v>
      </c>
      <c r="F127" s="589" t="s">
        <v>2606</v>
      </c>
      <c r="G127" s="596"/>
      <c r="H127" s="596">
        <v>98</v>
      </c>
      <c r="I127" s="596" t="s">
        <v>2501</v>
      </c>
      <c r="J127" s="596">
        <v>20</v>
      </c>
      <c r="K127" s="596">
        <v>230</v>
      </c>
      <c r="L127" s="594">
        <v>108022</v>
      </c>
      <c r="M127" s="597">
        <v>20</v>
      </c>
      <c r="N127" s="597">
        <v>60</v>
      </c>
      <c r="O127" s="597">
        <v>85</v>
      </c>
      <c r="P127" s="597">
        <v>100</v>
      </c>
      <c r="Q127" s="598"/>
      <c r="R127" s="598"/>
    </row>
    <row r="128" spans="1:18" s="330" customFormat="1" x14ac:dyDescent="0.2">
      <c r="A128" s="1050"/>
      <c r="B128" s="1050"/>
      <c r="C128" s="1050"/>
      <c r="D128" s="1050"/>
      <c r="E128" s="588">
        <v>1807</v>
      </c>
      <c r="F128" s="589" t="s">
        <v>2607</v>
      </c>
      <c r="G128" s="596"/>
      <c r="H128" s="596">
        <v>98</v>
      </c>
      <c r="I128" s="596" t="s">
        <v>2501</v>
      </c>
      <c r="J128" s="596">
        <v>20</v>
      </c>
      <c r="K128" s="596">
        <v>230</v>
      </c>
      <c r="L128" s="594">
        <v>90966</v>
      </c>
      <c r="M128" s="597">
        <v>20</v>
      </c>
      <c r="N128" s="597">
        <v>60</v>
      </c>
      <c r="O128" s="597">
        <v>85</v>
      </c>
      <c r="P128" s="597">
        <v>100</v>
      </c>
      <c r="Q128" s="598"/>
      <c r="R128" s="598"/>
    </row>
    <row r="129" spans="1:18" s="330" customFormat="1" x14ac:dyDescent="0.2">
      <c r="A129" s="1050"/>
      <c r="B129" s="1050"/>
      <c r="C129" s="1050"/>
      <c r="D129" s="1050"/>
      <c r="E129" s="588">
        <v>1808</v>
      </c>
      <c r="F129" s="589" t="s">
        <v>2608</v>
      </c>
      <c r="G129" s="596"/>
      <c r="H129" s="596">
        <v>98</v>
      </c>
      <c r="I129" s="596" t="s">
        <v>2501</v>
      </c>
      <c r="J129" s="596">
        <v>20</v>
      </c>
      <c r="K129" s="596">
        <v>230</v>
      </c>
      <c r="L129" s="594">
        <v>96658</v>
      </c>
      <c r="M129" s="597">
        <v>20</v>
      </c>
      <c r="N129" s="597">
        <v>60</v>
      </c>
      <c r="O129" s="597">
        <v>85</v>
      </c>
      <c r="P129" s="597">
        <v>100</v>
      </c>
      <c r="Q129" s="598"/>
      <c r="R129" s="598"/>
    </row>
    <row r="130" spans="1:18" s="330" customFormat="1" x14ac:dyDescent="0.2">
      <c r="A130" s="1050"/>
      <c r="B130" s="1050"/>
      <c r="C130" s="1050"/>
      <c r="D130" s="1050"/>
      <c r="E130" s="588">
        <v>1809</v>
      </c>
      <c r="F130" s="589" t="s">
        <v>2609</v>
      </c>
      <c r="G130" s="596"/>
      <c r="H130" s="596">
        <v>98</v>
      </c>
      <c r="I130" s="596" t="s">
        <v>2501</v>
      </c>
      <c r="J130" s="596">
        <v>20</v>
      </c>
      <c r="K130" s="596">
        <v>230</v>
      </c>
      <c r="L130" s="594">
        <v>0</v>
      </c>
      <c r="M130" s="597">
        <v>20</v>
      </c>
      <c r="N130" s="597">
        <v>60</v>
      </c>
      <c r="O130" s="597">
        <v>85</v>
      </c>
      <c r="P130" s="597">
        <v>100</v>
      </c>
      <c r="Q130" s="598"/>
      <c r="R130" s="598"/>
    </row>
    <row r="131" spans="1:18" s="330" customFormat="1" x14ac:dyDescent="0.2">
      <c r="A131" s="1050"/>
      <c r="B131" s="1050"/>
      <c r="C131" s="1050"/>
      <c r="D131" s="1050"/>
      <c r="E131" s="588">
        <v>1810</v>
      </c>
      <c r="F131" s="589" t="s">
        <v>2610</v>
      </c>
      <c r="G131" s="596"/>
      <c r="H131" s="596">
        <v>98</v>
      </c>
      <c r="I131" s="596" t="s">
        <v>2501</v>
      </c>
      <c r="J131" s="596">
        <v>20</v>
      </c>
      <c r="K131" s="596">
        <v>230</v>
      </c>
      <c r="L131" s="594">
        <v>6787</v>
      </c>
      <c r="M131" s="597">
        <v>20</v>
      </c>
      <c r="N131" s="597">
        <v>60</v>
      </c>
      <c r="O131" s="597">
        <v>85</v>
      </c>
      <c r="P131" s="597">
        <v>100</v>
      </c>
      <c r="Q131" s="598"/>
      <c r="R131" s="598"/>
    </row>
    <row r="132" spans="1:18" s="330" customFormat="1" x14ac:dyDescent="0.2">
      <c r="A132" s="1050"/>
      <c r="B132" s="1050"/>
      <c r="C132" s="1050"/>
      <c r="D132" s="1050"/>
      <c r="E132" s="588">
        <v>1811</v>
      </c>
      <c r="F132" s="589" t="s">
        <v>2611</v>
      </c>
      <c r="G132" s="596"/>
      <c r="H132" s="596">
        <v>98</v>
      </c>
      <c r="I132" s="596" t="s">
        <v>2501</v>
      </c>
      <c r="J132" s="596">
        <v>20</v>
      </c>
      <c r="K132" s="596">
        <v>230</v>
      </c>
      <c r="L132" s="594">
        <v>2298</v>
      </c>
      <c r="M132" s="597">
        <v>20</v>
      </c>
      <c r="N132" s="597">
        <v>60</v>
      </c>
      <c r="O132" s="597">
        <v>85</v>
      </c>
      <c r="P132" s="597">
        <v>100</v>
      </c>
      <c r="Q132" s="598"/>
      <c r="R132" s="598"/>
    </row>
    <row r="133" spans="1:18" s="330" customFormat="1" x14ac:dyDescent="0.2">
      <c r="A133" s="1050"/>
      <c r="B133" s="1050"/>
      <c r="C133" s="1050"/>
      <c r="D133" s="1050"/>
      <c r="E133" s="588">
        <v>1812</v>
      </c>
      <c r="F133" s="589" t="s">
        <v>2612</v>
      </c>
      <c r="G133" s="596"/>
      <c r="H133" s="596">
        <v>98</v>
      </c>
      <c r="I133" s="596" t="s">
        <v>2501</v>
      </c>
      <c r="J133" s="596">
        <v>20</v>
      </c>
      <c r="K133" s="596">
        <v>230</v>
      </c>
      <c r="L133" s="594">
        <v>9759</v>
      </c>
      <c r="M133" s="597">
        <v>20</v>
      </c>
      <c r="N133" s="597">
        <v>60</v>
      </c>
      <c r="O133" s="597">
        <v>85</v>
      </c>
      <c r="P133" s="597">
        <v>100</v>
      </c>
      <c r="Q133" s="598"/>
      <c r="R133" s="598"/>
    </row>
    <row r="134" spans="1:18" s="330" customFormat="1" x14ac:dyDescent="0.2">
      <c r="A134" s="1050"/>
      <c r="B134" s="1050"/>
      <c r="C134" s="1050"/>
      <c r="D134" s="1050"/>
      <c r="E134" s="588">
        <v>1813</v>
      </c>
      <c r="F134" s="589" t="s">
        <v>2613</v>
      </c>
      <c r="G134" s="596"/>
      <c r="H134" s="596">
        <v>98</v>
      </c>
      <c r="I134" s="596" t="s">
        <v>2501</v>
      </c>
      <c r="J134" s="596">
        <v>20</v>
      </c>
      <c r="K134" s="596">
        <v>230</v>
      </c>
      <c r="L134" s="594">
        <v>41643</v>
      </c>
      <c r="M134" s="597">
        <v>20</v>
      </c>
      <c r="N134" s="597">
        <v>60</v>
      </c>
      <c r="O134" s="597">
        <v>85</v>
      </c>
      <c r="P134" s="597">
        <v>100</v>
      </c>
      <c r="Q134" s="598"/>
      <c r="R134" s="598"/>
    </row>
    <row r="135" spans="1:18" s="330" customFormat="1" x14ac:dyDescent="0.2">
      <c r="A135" s="1050"/>
      <c r="B135" s="1050"/>
      <c r="C135" s="1050"/>
      <c r="D135" s="1050"/>
      <c r="E135" s="588">
        <v>1814</v>
      </c>
      <c r="F135" s="589" t="s">
        <v>2614</v>
      </c>
      <c r="G135" s="596"/>
      <c r="H135" s="596">
        <v>98</v>
      </c>
      <c r="I135" s="596" t="s">
        <v>2501</v>
      </c>
      <c r="J135" s="596">
        <v>20</v>
      </c>
      <c r="K135" s="596">
        <v>230</v>
      </c>
      <c r="L135" s="594">
        <v>36119</v>
      </c>
      <c r="M135" s="597">
        <v>20</v>
      </c>
      <c r="N135" s="597">
        <v>60</v>
      </c>
      <c r="O135" s="597">
        <v>85</v>
      </c>
      <c r="P135" s="597">
        <v>100</v>
      </c>
      <c r="Q135" s="598"/>
      <c r="R135" s="598"/>
    </row>
    <row r="136" spans="1:18" s="330" customFormat="1" x14ac:dyDescent="0.2">
      <c r="A136" s="1050"/>
      <c r="B136" s="1050"/>
      <c r="C136" s="1050"/>
      <c r="D136" s="1050"/>
      <c r="E136" s="588">
        <v>1817</v>
      </c>
      <c r="F136" s="589" t="s">
        <v>2615</v>
      </c>
      <c r="G136" s="596"/>
      <c r="H136" s="596">
        <v>98</v>
      </c>
      <c r="I136" s="596" t="s">
        <v>2501</v>
      </c>
      <c r="J136" s="596">
        <v>20</v>
      </c>
      <c r="K136" s="596">
        <v>230</v>
      </c>
      <c r="L136" s="594">
        <v>13033</v>
      </c>
      <c r="M136" s="597">
        <v>20</v>
      </c>
      <c r="N136" s="597">
        <v>60</v>
      </c>
      <c r="O136" s="597">
        <v>85</v>
      </c>
      <c r="P136" s="597">
        <v>100</v>
      </c>
      <c r="Q136" s="598"/>
      <c r="R136" s="598"/>
    </row>
    <row r="137" spans="1:18" s="330" customFormat="1" x14ac:dyDescent="0.2">
      <c r="A137" s="1050"/>
      <c r="B137" s="1050"/>
      <c r="C137" s="1050"/>
      <c r="D137" s="1050"/>
      <c r="E137" s="588">
        <v>1819</v>
      </c>
      <c r="F137" s="589" t="s">
        <v>2616</v>
      </c>
      <c r="G137" s="596"/>
      <c r="H137" s="596">
        <v>98</v>
      </c>
      <c r="I137" s="596" t="s">
        <v>2501</v>
      </c>
      <c r="J137" s="596">
        <v>20</v>
      </c>
      <c r="K137" s="596">
        <v>230</v>
      </c>
      <c r="L137" s="594">
        <v>7112</v>
      </c>
      <c r="M137" s="597">
        <v>20</v>
      </c>
      <c r="N137" s="597">
        <v>60</v>
      </c>
      <c r="O137" s="597">
        <v>85</v>
      </c>
      <c r="P137" s="597">
        <v>100</v>
      </c>
      <c r="Q137" s="598"/>
      <c r="R137" s="598"/>
    </row>
    <row r="138" spans="1:18" s="330" customFormat="1" x14ac:dyDescent="0.2">
      <c r="A138" s="1050"/>
      <c r="B138" s="1050"/>
      <c r="C138" s="1050"/>
      <c r="D138" s="1050"/>
      <c r="E138" s="588">
        <v>1820</v>
      </c>
      <c r="F138" s="589" t="s">
        <v>2617</v>
      </c>
      <c r="G138" s="596"/>
      <c r="H138" s="596">
        <v>98</v>
      </c>
      <c r="I138" s="596" t="s">
        <v>2501</v>
      </c>
      <c r="J138" s="596">
        <v>20</v>
      </c>
      <c r="K138" s="596">
        <v>230</v>
      </c>
      <c r="L138" s="594">
        <v>41788</v>
      </c>
      <c r="M138" s="597">
        <v>20</v>
      </c>
      <c r="N138" s="597">
        <v>60</v>
      </c>
      <c r="O138" s="597">
        <v>85</v>
      </c>
      <c r="P138" s="597">
        <v>100</v>
      </c>
      <c r="Q138" s="598"/>
      <c r="R138" s="598"/>
    </row>
    <row r="139" spans="1:18" s="330" customFormat="1" x14ac:dyDescent="0.2">
      <c r="A139" s="1050"/>
      <c r="B139" s="1050"/>
      <c r="C139" s="1050"/>
      <c r="D139" s="1050"/>
      <c r="E139" s="588">
        <v>1818</v>
      </c>
      <c r="F139" s="589" t="s">
        <v>2618</v>
      </c>
      <c r="G139" s="596"/>
      <c r="H139" s="596">
        <v>98</v>
      </c>
      <c r="I139" s="596" t="s">
        <v>2501</v>
      </c>
      <c r="J139" s="596">
        <v>20</v>
      </c>
      <c r="K139" s="596">
        <v>230</v>
      </c>
      <c r="L139" s="594">
        <v>25203</v>
      </c>
      <c r="M139" s="597">
        <v>20</v>
      </c>
      <c r="N139" s="597">
        <v>60</v>
      </c>
      <c r="O139" s="597">
        <v>85</v>
      </c>
      <c r="P139" s="597">
        <v>100</v>
      </c>
      <c r="Q139" s="598"/>
      <c r="R139" s="598"/>
    </row>
    <row r="140" spans="1:18" s="330" customFormat="1" x14ac:dyDescent="0.2">
      <c r="A140" s="1050"/>
      <c r="B140" s="1050"/>
      <c r="C140" s="1050"/>
      <c r="D140" s="1050"/>
      <c r="E140" s="588">
        <v>1901</v>
      </c>
      <c r="F140" s="589" t="s">
        <v>2619</v>
      </c>
      <c r="G140" s="596"/>
      <c r="H140" s="596">
        <v>98</v>
      </c>
      <c r="I140" s="596" t="s">
        <v>2501</v>
      </c>
      <c r="J140" s="596">
        <v>20</v>
      </c>
      <c r="K140" s="596">
        <v>230</v>
      </c>
      <c r="L140" s="594">
        <v>39642</v>
      </c>
      <c r="M140" s="597">
        <v>20</v>
      </c>
      <c r="N140" s="597">
        <v>60</v>
      </c>
      <c r="O140" s="597">
        <v>85</v>
      </c>
      <c r="P140" s="597">
        <v>100</v>
      </c>
      <c r="Q140" s="598"/>
      <c r="R140" s="598"/>
    </row>
    <row r="141" spans="1:18" s="330" customFormat="1" x14ac:dyDescent="0.2">
      <c r="A141" s="1050"/>
      <c r="B141" s="1050"/>
      <c r="C141" s="1050"/>
      <c r="D141" s="1050"/>
      <c r="E141" s="588">
        <v>1902</v>
      </c>
      <c r="F141" s="589" t="s">
        <v>2620</v>
      </c>
      <c r="G141" s="596"/>
      <c r="H141" s="596">
        <v>98</v>
      </c>
      <c r="I141" s="596" t="s">
        <v>2501</v>
      </c>
      <c r="J141" s="596">
        <v>20</v>
      </c>
      <c r="K141" s="596">
        <v>230</v>
      </c>
      <c r="L141" s="594">
        <v>36679</v>
      </c>
      <c r="M141" s="597">
        <v>20</v>
      </c>
      <c r="N141" s="597">
        <v>60</v>
      </c>
      <c r="O141" s="597">
        <v>85</v>
      </c>
      <c r="P141" s="597">
        <v>100</v>
      </c>
      <c r="Q141" s="598"/>
      <c r="R141" s="598"/>
    </row>
    <row r="142" spans="1:18" s="330" customFormat="1" x14ac:dyDescent="0.2">
      <c r="A142" s="1050"/>
      <c r="B142" s="1050"/>
      <c r="C142" s="1050"/>
      <c r="D142" s="1050"/>
      <c r="E142" s="588">
        <v>1903</v>
      </c>
      <c r="F142" s="589" t="s">
        <v>2621</v>
      </c>
      <c r="G142" s="596"/>
      <c r="H142" s="596">
        <v>98</v>
      </c>
      <c r="I142" s="596" t="s">
        <v>2501</v>
      </c>
      <c r="J142" s="596">
        <v>20</v>
      </c>
      <c r="K142" s="596">
        <v>230</v>
      </c>
      <c r="L142" s="594">
        <v>92645</v>
      </c>
      <c r="M142" s="597">
        <v>20</v>
      </c>
      <c r="N142" s="597">
        <v>60</v>
      </c>
      <c r="O142" s="597">
        <v>85</v>
      </c>
      <c r="P142" s="597">
        <v>100</v>
      </c>
      <c r="Q142" s="598"/>
      <c r="R142" s="598"/>
    </row>
    <row r="143" spans="1:18" s="330" customFormat="1" x14ac:dyDescent="0.2">
      <c r="A143" s="1050"/>
      <c r="B143" s="1050"/>
      <c r="C143" s="1050"/>
      <c r="D143" s="1050"/>
      <c r="E143" s="588">
        <v>1904</v>
      </c>
      <c r="F143" s="589" t="s">
        <v>2622</v>
      </c>
      <c r="G143" s="596"/>
      <c r="H143" s="596">
        <v>98</v>
      </c>
      <c r="I143" s="596" t="s">
        <v>2501</v>
      </c>
      <c r="J143" s="596">
        <v>20</v>
      </c>
      <c r="K143" s="596">
        <v>230</v>
      </c>
      <c r="L143" s="594">
        <v>86047</v>
      </c>
      <c r="M143" s="597">
        <v>20</v>
      </c>
      <c r="N143" s="597">
        <v>60</v>
      </c>
      <c r="O143" s="597">
        <v>85</v>
      </c>
      <c r="P143" s="597">
        <v>100</v>
      </c>
      <c r="Q143" s="598"/>
      <c r="R143" s="598"/>
    </row>
    <row r="144" spans="1:18" s="330" customFormat="1" x14ac:dyDescent="0.2">
      <c r="A144" s="1050"/>
      <c r="B144" s="1050"/>
      <c r="C144" s="1050"/>
      <c r="D144" s="1050"/>
      <c r="E144" s="588">
        <v>1905</v>
      </c>
      <c r="F144" s="589" t="s">
        <v>2623</v>
      </c>
      <c r="G144" s="596"/>
      <c r="H144" s="596">
        <v>98</v>
      </c>
      <c r="I144" s="596" t="s">
        <v>2501</v>
      </c>
      <c r="J144" s="596">
        <v>20</v>
      </c>
      <c r="K144" s="596">
        <v>230</v>
      </c>
      <c r="L144" s="594">
        <v>107192</v>
      </c>
      <c r="M144" s="597">
        <v>20</v>
      </c>
      <c r="N144" s="597">
        <v>60</v>
      </c>
      <c r="O144" s="597">
        <v>85</v>
      </c>
      <c r="P144" s="597">
        <v>100</v>
      </c>
      <c r="Q144" s="598"/>
      <c r="R144" s="598"/>
    </row>
    <row r="145" spans="1:18" s="330" customFormat="1" x14ac:dyDescent="0.2">
      <c r="A145" s="1050"/>
      <c r="B145" s="1050"/>
      <c r="C145" s="1050"/>
      <c r="D145" s="1050"/>
      <c r="E145" s="588">
        <v>1906</v>
      </c>
      <c r="F145" s="589" t="s">
        <v>2600</v>
      </c>
      <c r="G145" s="596"/>
      <c r="H145" s="596">
        <v>98</v>
      </c>
      <c r="I145" s="596" t="s">
        <v>2501</v>
      </c>
      <c r="J145" s="596">
        <v>20</v>
      </c>
      <c r="K145" s="596">
        <v>230</v>
      </c>
      <c r="L145" s="594">
        <v>39100</v>
      </c>
      <c r="M145" s="597">
        <v>20</v>
      </c>
      <c r="N145" s="597">
        <v>60</v>
      </c>
      <c r="O145" s="597">
        <v>85</v>
      </c>
      <c r="P145" s="597">
        <v>100</v>
      </c>
      <c r="Q145" s="598"/>
      <c r="R145" s="598"/>
    </row>
    <row r="146" spans="1:18" s="330" customFormat="1" x14ac:dyDescent="0.2">
      <c r="A146" s="1050"/>
      <c r="B146" s="1050"/>
      <c r="C146" s="1050"/>
      <c r="D146" s="1050"/>
      <c r="E146" s="588">
        <v>1907</v>
      </c>
      <c r="F146" s="589" t="s">
        <v>2624</v>
      </c>
      <c r="G146" s="596"/>
      <c r="H146" s="596">
        <v>98</v>
      </c>
      <c r="I146" s="596" t="s">
        <v>2501</v>
      </c>
      <c r="J146" s="596">
        <v>20</v>
      </c>
      <c r="K146" s="596">
        <v>230</v>
      </c>
      <c r="L146" s="594">
        <v>260655</v>
      </c>
      <c r="M146" s="597">
        <v>20</v>
      </c>
      <c r="N146" s="597">
        <v>60</v>
      </c>
      <c r="O146" s="597">
        <v>85</v>
      </c>
      <c r="P146" s="597">
        <v>100</v>
      </c>
      <c r="Q146" s="598"/>
      <c r="R146" s="598"/>
    </row>
    <row r="147" spans="1:18" s="330" customFormat="1" x14ac:dyDescent="0.2">
      <c r="A147" s="1050"/>
      <c r="B147" s="1050"/>
      <c r="C147" s="1050"/>
      <c r="D147" s="1050"/>
      <c r="E147" s="588">
        <v>1908</v>
      </c>
      <c r="F147" s="589" t="s">
        <v>2625</v>
      </c>
      <c r="G147" s="596"/>
      <c r="H147" s="596">
        <v>98</v>
      </c>
      <c r="I147" s="596" t="s">
        <v>2501</v>
      </c>
      <c r="J147" s="596">
        <v>20</v>
      </c>
      <c r="K147" s="596">
        <v>230</v>
      </c>
      <c r="L147" s="594">
        <v>23346</v>
      </c>
      <c r="M147" s="597">
        <v>20</v>
      </c>
      <c r="N147" s="597">
        <v>60</v>
      </c>
      <c r="O147" s="597">
        <v>85</v>
      </c>
      <c r="P147" s="597">
        <v>100</v>
      </c>
      <c r="Q147" s="598"/>
      <c r="R147" s="598"/>
    </row>
    <row r="148" spans="1:18" s="330" customFormat="1" x14ac:dyDescent="0.2">
      <c r="A148" s="1050"/>
      <c r="B148" s="1050"/>
      <c r="C148" s="1050"/>
      <c r="D148" s="1050"/>
      <c r="E148" s="588">
        <v>1909</v>
      </c>
      <c r="F148" s="589" t="s">
        <v>2556</v>
      </c>
      <c r="G148" s="596"/>
      <c r="H148" s="596">
        <v>98</v>
      </c>
      <c r="I148" s="596" t="s">
        <v>2501</v>
      </c>
      <c r="J148" s="596">
        <v>20</v>
      </c>
      <c r="K148" s="596">
        <v>230</v>
      </c>
      <c r="L148" s="594">
        <v>29278</v>
      </c>
      <c r="M148" s="597">
        <v>20</v>
      </c>
      <c r="N148" s="597">
        <v>60</v>
      </c>
      <c r="O148" s="597">
        <v>85</v>
      </c>
      <c r="P148" s="597">
        <v>100</v>
      </c>
      <c r="Q148" s="598"/>
      <c r="R148" s="598"/>
    </row>
    <row r="149" spans="1:18" s="330" customFormat="1" x14ac:dyDescent="0.2">
      <c r="A149" s="1050"/>
      <c r="B149" s="1050"/>
      <c r="C149" s="1050"/>
      <c r="D149" s="1050"/>
      <c r="E149" s="588">
        <v>1910</v>
      </c>
      <c r="F149" s="589" t="s">
        <v>2626</v>
      </c>
      <c r="G149" s="596"/>
      <c r="H149" s="596">
        <v>98</v>
      </c>
      <c r="I149" s="596" t="s">
        <v>2501</v>
      </c>
      <c r="J149" s="596">
        <v>20</v>
      </c>
      <c r="K149" s="596">
        <v>230</v>
      </c>
      <c r="L149" s="594">
        <v>229239</v>
      </c>
      <c r="M149" s="597">
        <v>20</v>
      </c>
      <c r="N149" s="597">
        <v>60</v>
      </c>
      <c r="O149" s="597">
        <v>85</v>
      </c>
      <c r="P149" s="597">
        <v>100</v>
      </c>
      <c r="Q149" s="598"/>
      <c r="R149" s="598"/>
    </row>
    <row r="150" spans="1:18" s="330" customFormat="1" x14ac:dyDescent="0.2">
      <c r="A150" s="1050"/>
      <c r="B150" s="1050"/>
      <c r="C150" s="1050"/>
      <c r="D150" s="1050"/>
      <c r="E150" s="588">
        <v>1911</v>
      </c>
      <c r="F150" s="589" t="s">
        <v>2627</v>
      </c>
      <c r="G150" s="596"/>
      <c r="H150" s="596">
        <v>98</v>
      </c>
      <c r="I150" s="596" t="s">
        <v>2501</v>
      </c>
      <c r="J150" s="596">
        <v>20</v>
      </c>
      <c r="K150" s="596">
        <v>230</v>
      </c>
      <c r="L150" s="594">
        <v>51894</v>
      </c>
      <c r="M150" s="597">
        <v>20</v>
      </c>
      <c r="N150" s="597">
        <v>60</v>
      </c>
      <c r="O150" s="597">
        <v>85</v>
      </c>
      <c r="P150" s="597">
        <v>100</v>
      </c>
      <c r="Q150" s="598"/>
      <c r="R150" s="598"/>
    </row>
    <row r="151" spans="1:18" s="330" customFormat="1" x14ac:dyDescent="0.2">
      <c r="A151" s="1050"/>
      <c r="B151" s="1050"/>
      <c r="C151" s="1050"/>
      <c r="D151" s="1050"/>
      <c r="E151" s="588">
        <v>1912</v>
      </c>
      <c r="F151" s="589" t="s">
        <v>2628</v>
      </c>
      <c r="G151" s="596"/>
      <c r="H151" s="596">
        <v>98</v>
      </c>
      <c r="I151" s="596" t="s">
        <v>2501</v>
      </c>
      <c r="J151" s="596">
        <v>20</v>
      </c>
      <c r="K151" s="596">
        <v>230</v>
      </c>
      <c r="L151" s="594">
        <v>55512</v>
      </c>
      <c r="M151" s="597">
        <v>20</v>
      </c>
      <c r="N151" s="597">
        <v>60</v>
      </c>
      <c r="O151" s="597">
        <v>85</v>
      </c>
      <c r="P151" s="597">
        <v>100</v>
      </c>
      <c r="Q151" s="598"/>
      <c r="R151" s="598"/>
    </row>
    <row r="152" spans="1:18" s="330" customFormat="1" x14ac:dyDescent="0.2">
      <c r="A152" s="1050"/>
      <c r="B152" s="1050"/>
      <c r="C152" s="1050"/>
      <c r="D152" s="1050"/>
      <c r="E152" s="588">
        <v>1913</v>
      </c>
      <c r="F152" s="589" t="s">
        <v>2629</v>
      </c>
      <c r="G152" s="596"/>
      <c r="H152" s="596">
        <v>98</v>
      </c>
      <c r="I152" s="596" t="s">
        <v>2501</v>
      </c>
      <c r="J152" s="596">
        <v>20</v>
      </c>
      <c r="K152" s="596">
        <v>230</v>
      </c>
      <c r="L152" s="594">
        <v>18384</v>
      </c>
      <c r="M152" s="597">
        <v>20</v>
      </c>
      <c r="N152" s="597">
        <v>60</v>
      </c>
      <c r="O152" s="597">
        <v>85</v>
      </c>
      <c r="P152" s="597">
        <v>100</v>
      </c>
      <c r="Q152" s="598"/>
      <c r="R152" s="598"/>
    </row>
    <row r="153" spans="1:18" s="330" customFormat="1" x14ac:dyDescent="0.2">
      <c r="A153" s="1050"/>
      <c r="B153" s="1050"/>
      <c r="C153" s="1050"/>
      <c r="D153" s="1050"/>
      <c r="E153" s="588">
        <v>1914</v>
      </c>
      <c r="F153" s="589" t="s">
        <v>2630</v>
      </c>
      <c r="G153" s="596"/>
      <c r="H153" s="596">
        <v>98</v>
      </c>
      <c r="I153" s="596" t="s">
        <v>2501</v>
      </c>
      <c r="J153" s="596">
        <v>20</v>
      </c>
      <c r="K153" s="596">
        <v>230</v>
      </c>
      <c r="L153" s="594">
        <v>23097</v>
      </c>
      <c r="M153" s="597">
        <v>20</v>
      </c>
      <c r="N153" s="597">
        <v>60</v>
      </c>
      <c r="O153" s="597">
        <v>85</v>
      </c>
      <c r="P153" s="597">
        <v>100</v>
      </c>
      <c r="Q153" s="598"/>
      <c r="R153" s="598"/>
    </row>
    <row r="154" spans="1:18" s="330" customFormat="1" x14ac:dyDescent="0.2">
      <c r="A154" s="1050"/>
      <c r="B154" s="1050"/>
      <c r="C154" s="1050"/>
      <c r="D154" s="1050"/>
      <c r="E154" s="588">
        <v>1915</v>
      </c>
      <c r="F154" s="589" t="s">
        <v>2631</v>
      </c>
      <c r="G154" s="596"/>
      <c r="H154" s="596">
        <v>98</v>
      </c>
      <c r="I154" s="596" t="s">
        <v>2501</v>
      </c>
      <c r="J154" s="596">
        <v>20</v>
      </c>
      <c r="K154" s="596">
        <v>230</v>
      </c>
      <c r="L154" s="594">
        <v>108280</v>
      </c>
      <c r="M154" s="597">
        <v>20</v>
      </c>
      <c r="N154" s="597">
        <v>60</v>
      </c>
      <c r="O154" s="597">
        <v>85</v>
      </c>
      <c r="P154" s="597">
        <v>100</v>
      </c>
      <c r="Q154" s="598"/>
      <c r="R154" s="598"/>
    </row>
    <row r="155" spans="1:18" s="330" customFormat="1" x14ac:dyDescent="0.2">
      <c r="A155" s="1050"/>
      <c r="B155" s="1050"/>
      <c r="C155" s="1050"/>
      <c r="D155" s="1050"/>
      <c r="E155" s="590">
        <v>99</v>
      </c>
      <c r="F155" s="599" t="s">
        <v>2042</v>
      </c>
      <c r="G155" s="597"/>
      <c r="H155" s="596">
        <v>98</v>
      </c>
      <c r="I155" s="596" t="s">
        <v>2501</v>
      </c>
      <c r="J155" s="596">
        <v>20</v>
      </c>
      <c r="K155" s="596">
        <v>230</v>
      </c>
      <c r="L155" s="591">
        <v>57663753</v>
      </c>
      <c r="M155" s="597">
        <v>20</v>
      </c>
      <c r="N155" s="597">
        <v>60</v>
      </c>
      <c r="O155" s="597">
        <v>85</v>
      </c>
      <c r="P155" s="597">
        <v>100</v>
      </c>
      <c r="Q155" s="598"/>
      <c r="R155" s="598"/>
    </row>
    <row r="156" spans="1:18" ht="34.5" customHeight="1" x14ac:dyDescent="0.2">
      <c r="A156" s="16"/>
      <c r="B156" s="16"/>
      <c r="C156" s="16"/>
      <c r="D156" s="16"/>
      <c r="E156" s="16"/>
      <c r="F156" s="16"/>
      <c r="G156" s="16"/>
      <c r="H156" s="16"/>
      <c r="I156" s="16"/>
      <c r="J156" s="16"/>
      <c r="K156" s="16"/>
      <c r="L156" s="656">
        <f>SUM(L16:L155)</f>
        <v>102126509</v>
      </c>
      <c r="M156" s="16"/>
      <c r="N156" s="16"/>
      <c r="O156" s="16"/>
      <c r="P156" s="16"/>
      <c r="Q156" s="587">
        <f>SUM(Q16:Q155)</f>
        <v>0</v>
      </c>
      <c r="R156" s="587"/>
    </row>
    <row r="157" spans="1:18" ht="12.75" customHeight="1" x14ac:dyDescent="0.2">
      <c r="A157" s="1047" t="s">
        <v>159</v>
      </c>
      <c r="B157" s="1047"/>
      <c r="C157" s="1047"/>
      <c r="D157" s="1047"/>
      <c r="E157" s="1047"/>
      <c r="F157" s="1047" t="s">
        <v>3</v>
      </c>
      <c r="G157" s="1047"/>
      <c r="H157" s="1047"/>
      <c r="I157" s="1047"/>
      <c r="J157" s="1047" t="s">
        <v>4</v>
      </c>
      <c r="K157" s="1047"/>
      <c r="L157" s="1047"/>
      <c r="M157" s="1047" t="s">
        <v>5</v>
      </c>
      <c r="N157" s="1047"/>
      <c r="O157" s="1047"/>
      <c r="P157" s="1047"/>
      <c r="Q157" s="587"/>
      <c r="R157" s="587"/>
    </row>
    <row r="158" spans="1:18" ht="94.5" customHeight="1" x14ac:dyDescent="0.2">
      <c r="A158" s="1048" t="s">
        <v>33</v>
      </c>
      <c r="B158" s="1048"/>
      <c r="C158" s="1048"/>
      <c r="D158" s="1048"/>
      <c r="E158" s="1048"/>
      <c r="F158" s="1049" t="s">
        <v>2635</v>
      </c>
      <c r="G158" s="1049"/>
      <c r="H158" s="1049"/>
      <c r="I158" s="1049" t="s">
        <v>2636</v>
      </c>
      <c r="J158" s="1049"/>
      <c r="K158" s="1049"/>
      <c r="L158" s="1044"/>
      <c r="M158" s="1045"/>
      <c r="N158" s="1045"/>
      <c r="O158" s="1045"/>
      <c r="P158" s="1046"/>
    </row>
    <row r="159" spans="1:18" ht="94.5" customHeight="1" x14ac:dyDescent="0.2">
      <c r="A159" s="1048" t="s">
        <v>35</v>
      </c>
      <c r="B159" s="1048"/>
      <c r="C159" s="1048"/>
      <c r="D159" s="1048"/>
      <c r="E159" s="1048"/>
      <c r="F159" s="1049" t="s">
        <v>2497</v>
      </c>
      <c r="G159" s="1049"/>
      <c r="H159" s="1049"/>
      <c r="I159" s="1049" t="s">
        <v>1766</v>
      </c>
      <c r="J159" s="1049"/>
      <c r="K159" s="1049"/>
      <c r="L159" s="1044"/>
      <c r="M159" s="1045"/>
      <c r="N159" s="1045"/>
      <c r="O159" s="1045"/>
      <c r="P159" s="1046"/>
    </row>
    <row r="160" spans="1:18" ht="94.5" customHeight="1" x14ac:dyDescent="0.2">
      <c r="A160" s="1048" t="s">
        <v>22</v>
      </c>
      <c r="B160" s="1048"/>
      <c r="C160" s="1048"/>
      <c r="D160" s="1048"/>
      <c r="E160" s="1048"/>
      <c r="F160" s="1049" t="s">
        <v>241</v>
      </c>
      <c r="G160" s="1049"/>
      <c r="H160" s="1049"/>
      <c r="I160" s="1049" t="s">
        <v>2489</v>
      </c>
      <c r="J160" s="1049"/>
      <c r="K160" s="1049"/>
      <c r="L160" s="1044"/>
      <c r="M160" s="1045"/>
      <c r="N160" s="1045"/>
      <c r="O160" s="1045"/>
      <c r="P160" s="1046"/>
    </row>
  </sheetData>
  <mergeCells count="51">
    <mergeCell ref="A16:A155"/>
    <mergeCell ref="B16:B155"/>
    <mergeCell ref="C16:C155"/>
    <mergeCell ref="D16:D155"/>
    <mergeCell ref="A159:E159"/>
    <mergeCell ref="L159:P159"/>
    <mergeCell ref="L160:P160"/>
    <mergeCell ref="A157:E157"/>
    <mergeCell ref="F157:I157"/>
    <mergeCell ref="J157:L157"/>
    <mergeCell ref="M157:P157"/>
    <mergeCell ref="A158:E158"/>
    <mergeCell ref="F158:H158"/>
    <mergeCell ref="I158:K158"/>
    <mergeCell ref="L158:P158"/>
    <mergeCell ref="A160:E160"/>
    <mergeCell ref="F159:H159"/>
    <mergeCell ref="F160:H160"/>
    <mergeCell ref="I159:K159"/>
    <mergeCell ref="I160:K160"/>
    <mergeCell ref="A1:C2"/>
    <mergeCell ref="A4:P4"/>
    <mergeCell ref="G10:L10"/>
    <mergeCell ref="E1:L2"/>
    <mergeCell ref="I11:I15"/>
    <mergeCell ref="J13:J15"/>
    <mergeCell ref="B13:B15"/>
    <mergeCell ref="C14:C15"/>
    <mergeCell ref="A12:A15"/>
    <mergeCell ref="A6:D6"/>
    <mergeCell ref="B12:D12"/>
    <mergeCell ref="C13:D13"/>
    <mergeCell ref="P13:P15"/>
    <mergeCell ref="J11:L12"/>
    <mergeCell ref="M10:P12"/>
    <mergeCell ref="A11:D11"/>
    <mergeCell ref="N13:N15"/>
    <mergeCell ref="O13:O15"/>
    <mergeCell ref="G11:H15"/>
    <mergeCell ref="E6:J6"/>
    <mergeCell ref="A10:D10"/>
    <mergeCell ref="E10:F14"/>
    <mergeCell ref="K13:K15"/>
    <mergeCell ref="L13:L15"/>
    <mergeCell ref="M13:M15"/>
    <mergeCell ref="K6:M6"/>
    <mergeCell ref="K7:M7"/>
    <mergeCell ref="K8:M8"/>
    <mergeCell ref="N6:P6"/>
    <mergeCell ref="N7:P7"/>
    <mergeCell ref="N8:P8"/>
  </mergeCells>
  <printOptions horizontalCentered="1"/>
  <pageMargins left="0.6692913385826772" right="0.23622047244094491" top="0.43307086614173229" bottom="0.74803149606299213" header="0.27559055118110237" footer="0.31496062992125984"/>
  <pageSetup scale="85"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S232"/>
  <sheetViews>
    <sheetView showGridLines="0" zoomScaleNormal="100" zoomScaleSheetLayoutView="100" workbookViewId="0">
      <selection sqref="A1:B2"/>
    </sheetView>
  </sheetViews>
  <sheetFormatPr baseColWidth="10" defaultColWidth="11.42578125" defaultRowHeight="11.25" x14ac:dyDescent="0.2"/>
  <cols>
    <col min="1" max="1" width="16.28515625" style="654" customWidth="1"/>
    <col min="2" max="2" width="11.7109375" style="1" customWidth="1"/>
    <col min="3" max="3" width="31.7109375" style="1" customWidth="1"/>
    <col min="4" max="4" width="16.5703125" style="650" customWidth="1"/>
    <col min="5" max="5" width="15.42578125" style="623" customWidth="1"/>
    <col min="6" max="6" width="15.140625" style="623" customWidth="1"/>
    <col min="7" max="7" width="14.7109375" style="623" customWidth="1"/>
    <col min="8" max="8" width="15.140625" style="623" customWidth="1"/>
    <col min="9" max="9" width="21.140625" style="623" bestFit="1" customWidth="1"/>
    <col min="10" max="16384" width="11.42578125" style="3"/>
  </cols>
  <sheetData>
    <row r="1" spans="1:19" s="602" customFormat="1" ht="8.25" customHeight="1" x14ac:dyDescent="0.2">
      <c r="A1" s="782" t="s">
        <v>71</v>
      </c>
      <c r="B1" s="782"/>
      <c r="C1" s="932" t="s">
        <v>174</v>
      </c>
      <c r="D1" s="932"/>
      <c r="E1" s="932"/>
      <c r="F1" s="932"/>
      <c r="G1" s="932"/>
      <c r="H1" s="932"/>
      <c r="I1" s="618"/>
    </row>
    <row r="2" spans="1:19" s="602" customFormat="1" ht="57.75" customHeight="1" thickBot="1" x14ac:dyDescent="0.25">
      <c r="A2" s="783"/>
      <c r="B2" s="783"/>
      <c r="C2" s="933"/>
      <c r="D2" s="933"/>
      <c r="E2" s="933"/>
      <c r="F2" s="933"/>
      <c r="G2" s="933"/>
      <c r="H2" s="933"/>
      <c r="I2" s="619"/>
    </row>
    <row r="3" spans="1:19" s="602" customFormat="1" ht="15.75" customHeight="1" thickTop="1" x14ac:dyDescent="0.2">
      <c r="A3" s="600"/>
      <c r="B3" s="542"/>
      <c r="C3" s="543"/>
      <c r="D3" s="620"/>
      <c r="E3" s="620"/>
      <c r="F3" s="620"/>
      <c r="G3" s="620"/>
      <c r="H3" s="620"/>
      <c r="I3" s="618"/>
    </row>
    <row r="4" spans="1:19" s="11" customFormat="1" ht="16.5" customHeight="1" x14ac:dyDescent="0.2">
      <c r="A4" s="1060" t="s">
        <v>156</v>
      </c>
      <c r="B4" s="1060"/>
      <c r="C4" s="1060"/>
      <c r="D4" s="1060"/>
      <c r="E4" s="1060"/>
      <c r="F4" s="1060"/>
      <c r="G4" s="1060"/>
      <c r="H4" s="1060"/>
      <c r="I4" s="1060"/>
      <c r="J4" s="30"/>
      <c r="K4" s="30"/>
      <c r="L4" s="30"/>
      <c r="M4" s="30"/>
    </row>
    <row r="5" spans="1:19" s="11" customFormat="1" ht="15.75" customHeight="1" x14ac:dyDescent="0.2">
      <c r="A5" s="20"/>
      <c r="B5" s="20"/>
      <c r="C5" s="20"/>
      <c r="D5" s="621"/>
      <c r="E5" s="621"/>
      <c r="F5" s="621"/>
      <c r="G5" s="621"/>
      <c r="H5" s="621"/>
      <c r="I5" s="621"/>
      <c r="J5" s="99"/>
      <c r="K5" s="30"/>
      <c r="L5" s="30"/>
      <c r="M5" s="30"/>
    </row>
    <row r="6" spans="1:19" ht="31.5" customHeight="1" x14ac:dyDescent="0.2">
      <c r="A6" s="894" t="s">
        <v>191</v>
      </c>
      <c r="B6" s="894"/>
      <c r="C6" s="940" t="s">
        <v>2433</v>
      </c>
      <c r="D6" s="940"/>
      <c r="E6" s="940"/>
      <c r="F6" s="1063" t="s">
        <v>155</v>
      </c>
      <c r="G6" s="1063"/>
      <c r="H6" s="1063"/>
      <c r="I6" s="652">
        <v>312</v>
      </c>
      <c r="J6" s="100"/>
      <c r="K6" s="30"/>
      <c r="L6" s="30"/>
      <c r="M6" s="30"/>
    </row>
    <row r="7" spans="1:19" ht="24.75" customHeight="1" x14ac:dyDescent="0.2">
      <c r="A7" s="331"/>
      <c r="B7" s="603"/>
      <c r="C7" s="603"/>
      <c r="D7" s="622"/>
      <c r="E7" s="625"/>
      <c r="F7" s="1063" t="s">
        <v>110</v>
      </c>
      <c r="G7" s="1063"/>
      <c r="H7" s="1063"/>
      <c r="I7" s="652">
        <v>2018</v>
      </c>
      <c r="J7" s="99"/>
      <c r="K7" s="30"/>
      <c r="L7" s="30"/>
      <c r="M7" s="30"/>
    </row>
    <row r="8" spans="1:19" s="10" customFormat="1" ht="25.5" customHeight="1" x14ac:dyDescent="0.2">
      <c r="A8" s="653"/>
      <c r="B8" s="9"/>
      <c r="C8" s="604"/>
      <c r="D8" s="624"/>
      <c r="E8" s="625"/>
      <c r="F8" s="1063" t="s">
        <v>23</v>
      </c>
      <c r="G8" s="1063"/>
      <c r="H8" s="1063"/>
      <c r="I8" s="651">
        <v>42982</v>
      </c>
      <c r="J8" s="30"/>
      <c r="K8" s="30"/>
      <c r="L8" s="30"/>
      <c r="M8" s="30"/>
    </row>
    <row r="9" spans="1:19" s="10" customFormat="1" ht="15.75" customHeight="1" x14ac:dyDescent="0.2">
      <c r="A9" s="1062"/>
      <c r="B9" s="1062"/>
      <c r="C9" s="2"/>
      <c r="D9" s="626"/>
      <c r="E9" s="625"/>
      <c r="F9" s="625"/>
      <c r="G9" s="625"/>
      <c r="H9" s="625"/>
      <c r="I9" s="625"/>
      <c r="J9" s="30"/>
      <c r="K9" s="30"/>
      <c r="L9" s="30"/>
      <c r="M9" s="30"/>
    </row>
    <row r="10" spans="1:19" ht="21.75" customHeight="1" x14ac:dyDescent="0.2">
      <c r="A10" s="1051" t="s">
        <v>162</v>
      </c>
      <c r="B10" s="1051" t="s">
        <v>139</v>
      </c>
      <c r="C10" s="1051"/>
      <c r="D10" s="1065" t="s">
        <v>140</v>
      </c>
      <c r="E10" s="1065"/>
      <c r="F10" s="1065"/>
      <c r="G10" s="1065"/>
      <c r="H10" s="1065"/>
      <c r="I10" s="1061" t="s">
        <v>37</v>
      </c>
    </row>
    <row r="11" spans="1:19" ht="24" customHeight="1" x14ac:dyDescent="0.2">
      <c r="A11" s="1051"/>
      <c r="B11" s="1051"/>
      <c r="C11" s="1051"/>
      <c r="D11" s="410" t="s">
        <v>2637</v>
      </c>
      <c r="E11" s="410" t="s">
        <v>2638</v>
      </c>
      <c r="F11" s="410" t="s">
        <v>2639</v>
      </c>
      <c r="G11" s="410" t="s">
        <v>2737</v>
      </c>
      <c r="H11" s="410" t="s">
        <v>2738</v>
      </c>
      <c r="I11" s="1061"/>
    </row>
    <row r="12" spans="1:19" s="338" customFormat="1" ht="15" x14ac:dyDescent="0.2">
      <c r="A12" s="611">
        <v>10000</v>
      </c>
      <c r="B12" s="1064" t="s">
        <v>19</v>
      </c>
      <c r="C12" s="1064"/>
      <c r="D12" s="627">
        <f>SUM(D13:D22)</f>
        <v>42083723</v>
      </c>
      <c r="E12" s="627">
        <f t="shared" ref="E12:H12" si="0">SUM(E13:E22)</f>
        <v>0</v>
      </c>
      <c r="F12" s="627">
        <f t="shared" si="0"/>
        <v>0</v>
      </c>
      <c r="G12" s="627">
        <f t="shared" ref="G12" si="1">SUM(G13:G22)</f>
        <v>0</v>
      </c>
      <c r="H12" s="627">
        <f t="shared" si="0"/>
        <v>0</v>
      </c>
      <c r="I12" s="628"/>
    </row>
    <row r="13" spans="1:19" s="338" customFormat="1" ht="14.25" x14ac:dyDescent="0.2">
      <c r="A13" s="612" t="s">
        <v>2640</v>
      </c>
      <c r="B13" s="613" t="s">
        <v>48</v>
      </c>
      <c r="C13" s="613"/>
      <c r="D13" s="629">
        <v>370560</v>
      </c>
      <c r="E13" s="629">
        <v>0</v>
      </c>
      <c r="F13" s="629">
        <v>0</v>
      </c>
      <c r="G13" s="629">
        <v>0</v>
      </c>
      <c r="H13" s="629">
        <v>0</v>
      </c>
      <c r="I13" s="630">
        <f>SUM(D13:H13)</f>
        <v>370560</v>
      </c>
      <c r="N13" s="605"/>
      <c r="O13" s="605"/>
      <c r="P13" s="605"/>
      <c r="Q13" s="605"/>
      <c r="R13" s="605"/>
      <c r="S13" s="605"/>
    </row>
    <row r="14" spans="1:19" s="338" customFormat="1" ht="14.25" x14ac:dyDescent="0.2">
      <c r="A14" s="612" t="s">
        <v>2641</v>
      </c>
      <c r="B14" s="613" t="s">
        <v>2642</v>
      </c>
      <c r="C14" s="613"/>
      <c r="D14" s="629">
        <v>282060</v>
      </c>
      <c r="E14" s="629">
        <v>0</v>
      </c>
      <c r="F14" s="629">
        <v>0</v>
      </c>
      <c r="G14" s="629">
        <v>0</v>
      </c>
      <c r="H14" s="629">
        <v>0</v>
      </c>
      <c r="I14" s="630">
        <f t="shared" ref="I14:I22" si="2">SUM(D14:H14)</f>
        <v>282060</v>
      </c>
    </row>
    <row r="15" spans="1:19" s="338" customFormat="1" ht="14.25" x14ac:dyDescent="0.2">
      <c r="A15" s="612" t="s">
        <v>2643</v>
      </c>
      <c r="B15" s="1056" t="s">
        <v>49</v>
      </c>
      <c r="C15" s="1057"/>
      <c r="D15" s="629">
        <v>1550575</v>
      </c>
      <c r="E15" s="629">
        <v>0</v>
      </c>
      <c r="F15" s="629">
        <v>0</v>
      </c>
      <c r="G15" s="629">
        <v>0</v>
      </c>
      <c r="H15" s="629">
        <v>0</v>
      </c>
      <c r="I15" s="630">
        <f t="shared" si="2"/>
        <v>1550575</v>
      </c>
    </row>
    <row r="16" spans="1:19" s="338" customFormat="1" ht="14.25" x14ac:dyDescent="0.2">
      <c r="A16" s="612" t="s">
        <v>2644</v>
      </c>
      <c r="B16" s="613" t="s">
        <v>50</v>
      </c>
      <c r="C16" s="613"/>
      <c r="D16" s="629">
        <v>823080</v>
      </c>
      <c r="E16" s="629">
        <v>0</v>
      </c>
      <c r="F16" s="629">
        <v>0</v>
      </c>
      <c r="G16" s="629">
        <v>0</v>
      </c>
      <c r="H16" s="629">
        <v>0</v>
      </c>
      <c r="I16" s="630">
        <f t="shared" si="2"/>
        <v>823080</v>
      </c>
    </row>
    <row r="17" spans="1:14" s="338" customFormat="1" ht="14.25" x14ac:dyDescent="0.2">
      <c r="A17" s="612" t="s">
        <v>2645</v>
      </c>
      <c r="B17" s="1056" t="s">
        <v>51</v>
      </c>
      <c r="C17" s="1057"/>
      <c r="D17" s="629">
        <v>17954280</v>
      </c>
      <c r="E17" s="629">
        <v>0</v>
      </c>
      <c r="F17" s="629">
        <v>0</v>
      </c>
      <c r="G17" s="629">
        <v>0</v>
      </c>
      <c r="H17" s="629">
        <v>0</v>
      </c>
      <c r="I17" s="630">
        <f t="shared" si="2"/>
        <v>17954280</v>
      </c>
    </row>
    <row r="18" spans="1:14" s="338" customFormat="1" ht="14.25" x14ac:dyDescent="0.2">
      <c r="A18" s="601" t="s">
        <v>2646</v>
      </c>
      <c r="B18" s="613" t="s">
        <v>2647</v>
      </c>
      <c r="C18" s="613"/>
      <c r="D18" s="629">
        <v>15417663</v>
      </c>
      <c r="E18" s="629">
        <v>0</v>
      </c>
      <c r="F18" s="629">
        <v>0</v>
      </c>
      <c r="G18" s="629">
        <v>0</v>
      </c>
      <c r="H18" s="629">
        <v>0</v>
      </c>
      <c r="I18" s="630">
        <f t="shared" si="2"/>
        <v>15417663</v>
      </c>
    </row>
    <row r="19" spans="1:14" s="338" customFormat="1" ht="14.25" x14ac:dyDescent="0.2">
      <c r="A19" s="601" t="s">
        <v>2648</v>
      </c>
      <c r="B19" s="613" t="s">
        <v>2649</v>
      </c>
      <c r="C19" s="613"/>
      <c r="D19" s="629">
        <v>3402456</v>
      </c>
      <c r="E19" s="629">
        <v>0</v>
      </c>
      <c r="F19" s="629">
        <v>0</v>
      </c>
      <c r="G19" s="629">
        <v>0</v>
      </c>
      <c r="H19" s="629">
        <v>0</v>
      </c>
      <c r="I19" s="630">
        <f t="shared" si="2"/>
        <v>3402456</v>
      </c>
    </row>
    <row r="20" spans="1:14" s="338" customFormat="1" ht="14.25" x14ac:dyDescent="0.2">
      <c r="A20" s="601" t="s">
        <v>2650</v>
      </c>
      <c r="B20" s="613" t="s">
        <v>2651</v>
      </c>
      <c r="C20" s="613"/>
      <c r="D20" s="629">
        <v>581820</v>
      </c>
      <c r="E20" s="629">
        <v>0</v>
      </c>
      <c r="F20" s="629">
        <v>0</v>
      </c>
      <c r="G20" s="629">
        <v>0</v>
      </c>
      <c r="H20" s="629">
        <v>0</v>
      </c>
      <c r="I20" s="630">
        <f t="shared" si="2"/>
        <v>581820</v>
      </c>
    </row>
    <row r="21" spans="1:14" s="338" customFormat="1" ht="14.25" x14ac:dyDescent="0.2">
      <c r="A21" s="601" t="s">
        <v>2652</v>
      </c>
      <c r="B21" s="613" t="s">
        <v>2653</v>
      </c>
      <c r="C21" s="613"/>
      <c r="D21" s="629">
        <v>1020737</v>
      </c>
      <c r="E21" s="629">
        <v>0</v>
      </c>
      <c r="F21" s="629">
        <v>0</v>
      </c>
      <c r="G21" s="629">
        <v>0</v>
      </c>
      <c r="H21" s="629">
        <v>0</v>
      </c>
      <c r="I21" s="630">
        <f t="shared" si="2"/>
        <v>1020737</v>
      </c>
    </row>
    <row r="22" spans="1:14" s="338" customFormat="1" ht="14.25" x14ac:dyDescent="0.2">
      <c r="A22" s="601" t="s">
        <v>2654</v>
      </c>
      <c r="B22" s="613" t="s">
        <v>2655</v>
      </c>
      <c r="C22" s="613"/>
      <c r="D22" s="629">
        <v>680492</v>
      </c>
      <c r="E22" s="629">
        <v>0</v>
      </c>
      <c r="F22" s="629">
        <v>0</v>
      </c>
      <c r="G22" s="629">
        <v>0</v>
      </c>
      <c r="H22" s="629">
        <v>0</v>
      </c>
      <c r="I22" s="630">
        <f t="shared" si="2"/>
        <v>680492</v>
      </c>
    </row>
    <row r="23" spans="1:14" s="338" customFormat="1" ht="15" x14ac:dyDescent="0.2">
      <c r="A23" s="611">
        <v>20000</v>
      </c>
      <c r="B23" s="1064" t="s">
        <v>6</v>
      </c>
      <c r="C23" s="1064"/>
      <c r="D23" s="631">
        <f>SUM(D24:D54)</f>
        <v>6917582</v>
      </c>
      <c r="E23" s="631">
        <f t="shared" ref="E23:H23" si="3">SUM(E24:E54)</f>
        <v>5442224</v>
      </c>
      <c r="F23" s="631">
        <f t="shared" si="3"/>
        <v>1670236</v>
      </c>
      <c r="G23" s="631">
        <f t="shared" ref="G23" si="4">SUM(G24:G54)</f>
        <v>0</v>
      </c>
      <c r="H23" s="631">
        <f t="shared" si="3"/>
        <v>0</v>
      </c>
      <c r="I23" s="632">
        <f>SUM(D23:H23)</f>
        <v>14030042</v>
      </c>
      <c r="J23" s="330"/>
      <c r="K23" s="330"/>
      <c r="L23" s="330"/>
      <c r="M23" s="330"/>
      <c r="N23" s="330"/>
    </row>
    <row r="24" spans="1:14" s="338" customFormat="1" ht="14.25" x14ac:dyDescent="0.2">
      <c r="A24" s="606" t="s">
        <v>2656</v>
      </c>
      <c r="B24" s="1055" t="s">
        <v>45</v>
      </c>
      <c r="C24" s="1055"/>
      <c r="D24" s="633">
        <v>118638</v>
      </c>
      <c r="E24" s="634">
        <v>7980</v>
      </c>
      <c r="F24" s="629">
        <v>4800</v>
      </c>
      <c r="G24" s="629">
        <v>0</v>
      </c>
      <c r="H24" s="629">
        <v>0</v>
      </c>
      <c r="I24" s="630">
        <f t="shared" ref="I24:I54" si="5">SUM(D24:H24)</f>
        <v>131418</v>
      </c>
      <c r="J24" s="330"/>
      <c r="K24" s="330"/>
      <c r="L24" s="330"/>
      <c r="M24" s="330"/>
      <c r="N24" s="330"/>
    </row>
    <row r="25" spans="1:14" s="338" customFormat="1" ht="14.25" x14ac:dyDescent="0.2">
      <c r="A25" s="606" t="s">
        <v>2657</v>
      </c>
      <c r="B25" s="1055" t="s">
        <v>145</v>
      </c>
      <c r="C25" s="1055"/>
      <c r="D25" s="633">
        <v>700000</v>
      </c>
      <c r="E25" s="634">
        <v>82839</v>
      </c>
      <c r="F25" s="629">
        <v>24000</v>
      </c>
      <c r="G25" s="629">
        <v>0</v>
      </c>
      <c r="H25" s="629">
        <v>0</v>
      </c>
      <c r="I25" s="630">
        <f t="shared" si="5"/>
        <v>806839</v>
      </c>
      <c r="J25" s="330"/>
      <c r="K25" s="330"/>
      <c r="L25" s="330"/>
      <c r="M25" s="330"/>
      <c r="N25" s="330"/>
    </row>
    <row r="26" spans="1:14" s="338" customFormat="1" ht="14.25" x14ac:dyDescent="0.2">
      <c r="A26" s="606" t="s">
        <v>2658</v>
      </c>
      <c r="B26" s="1055" t="s">
        <v>46</v>
      </c>
      <c r="C26" s="1055"/>
      <c r="D26" s="633">
        <v>65000</v>
      </c>
      <c r="E26" s="634">
        <v>7439</v>
      </c>
      <c r="F26" s="629">
        <v>4200</v>
      </c>
      <c r="G26" s="629">
        <v>0</v>
      </c>
      <c r="H26" s="629">
        <v>0</v>
      </c>
      <c r="I26" s="630">
        <f t="shared" si="5"/>
        <v>76639</v>
      </c>
      <c r="J26" s="330"/>
      <c r="K26" s="330"/>
      <c r="L26" s="330"/>
      <c r="M26" s="330"/>
      <c r="N26" s="330"/>
    </row>
    <row r="27" spans="1:14" s="338" customFormat="1" ht="14.25" x14ac:dyDescent="0.2">
      <c r="A27" s="606" t="s">
        <v>2659</v>
      </c>
      <c r="B27" s="1055" t="s">
        <v>2660</v>
      </c>
      <c r="C27" s="1055"/>
      <c r="D27" s="633">
        <v>300000</v>
      </c>
      <c r="E27" s="634">
        <v>45712</v>
      </c>
      <c r="F27" s="629">
        <v>5635</v>
      </c>
      <c r="G27" s="629">
        <v>0</v>
      </c>
      <c r="H27" s="629">
        <v>0</v>
      </c>
      <c r="I27" s="630">
        <f t="shared" si="5"/>
        <v>351347</v>
      </c>
      <c r="J27" s="330"/>
      <c r="K27" s="330"/>
      <c r="L27" s="330"/>
      <c r="M27" s="330"/>
      <c r="N27" s="330"/>
    </row>
    <row r="28" spans="1:14" s="338" customFormat="1" ht="14.25" x14ac:dyDescent="0.2">
      <c r="A28" s="606" t="s">
        <v>2661</v>
      </c>
      <c r="B28" s="614" t="s">
        <v>2662</v>
      </c>
      <c r="C28" s="615"/>
      <c r="D28" s="633">
        <v>300000</v>
      </c>
      <c r="E28" s="634">
        <v>119347</v>
      </c>
      <c r="F28" s="629">
        <v>0</v>
      </c>
      <c r="G28" s="629">
        <v>0</v>
      </c>
      <c r="H28" s="629">
        <v>0</v>
      </c>
      <c r="I28" s="630">
        <f t="shared" si="5"/>
        <v>419347</v>
      </c>
      <c r="J28" s="330"/>
      <c r="K28" s="330"/>
      <c r="L28" s="330"/>
      <c r="M28" s="330"/>
      <c r="N28" s="330"/>
    </row>
    <row r="29" spans="1:14" s="338" customFormat="1" ht="14.25" x14ac:dyDescent="0.2">
      <c r="A29" s="606" t="s">
        <v>2663</v>
      </c>
      <c r="B29" s="614" t="s">
        <v>2664</v>
      </c>
      <c r="C29" s="615"/>
      <c r="D29" s="635">
        <v>350000</v>
      </c>
      <c r="E29" s="636">
        <v>44306</v>
      </c>
      <c r="F29" s="629">
        <v>25900</v>
      </c>
      <c r="G29" s="629">
        <v>0</v>
      </c>
      <c r="H29" s="629">
        <v>0</v>
      </c>
      <c r="I29" s="630">
        <f t="shared" si="5"/>
        <v>420206</v>
      </c>
      <c r="J29" s="330"/>
      <c r="K29" s="330"/>
      <c r="L29" s="330"/>
      <c r="M29" s="330"/>
      <c r="N29" s="330"/>
    </row>
    <row r="30" spans="1:14" s="338" customFormat="1" ht="14.25" x14ac:dyDescent="0.2">
      <c r="A30" s="606" t="s">
        <v>2665</v>
      </c>
      <c r="B30" s="614" t="s">
        <v>70</v>
      </c>
      <c r="C30" s="615"/>
      <c r="D30" s="633">
        <v>40280</v>
      </c>
      <c r="E30" s="634"/>
      <c r="F30" s="629">
        <v>0</v>
      </c>
      <c r="G30" s="629">
        <v>0</v>
      </c>
      <c r="H30" s="629">
        <v>0</v>
      </c>
      <c r="I30" s="630">
        <f t="shared" si="5"/>
        <v>40280</v>
      </c>
      <c r="J30" s="330"/>
      <c r="K30" s="330"/>
      <c r="L30" s="330"/>
      <c r="M30" s="330"/>
      <c r="N30" s="330"/>
    </row>
    <row r="31" spans="1:14" s="338" customFormat="1" ht="14.25" x14ac:dyDescent="0.2">
      <c r="A31" s="606" t="s">
        <v>2666</v>
      </c>
      <c r="B31" s="614" t="s">
        <v>2667</v>
      </c>
      <c r="C31" s="615"/>
      <c r="D31" s="635">
        <v>550000</v>
      </c>
      <c r="E31" s="636">
        <v>166279</v>
      </c>
      <c r="F31" s="629">
        <v>26600</v>
      </c>
      <c r="G31" s="629">
        <v>0</v>
      </c>
      <c r="H31" s="629">
        <v>0</v>
      </c>
      <c r="I31" s="630">
        <f t="shared" si="5"/>
        <v>742879</v>
      </c>
      <c r="J31" s="330"/>
      <c r="K31" s="330"/>
      <c r="L31" s="330"/>
      <c r="M31" s="330"/>
      <c r="N31" s="330"/>
    </row>
    <row r="32" spans="1:14" s="338" customFormat="1" ht="14.25" x14ac:dyDescent="0.2">
      <c r="A32" s="606" t="s">
        <v>2668</v>
      </c>
      <c r="B32" s="614" t="s">
        <v>2669</v>
      </c>
      <c r="C32" s="615"/>
      <c r="D32" s="633">
        <v>20900</v>
      </c>
      <c r="E32" s="634"/>
      <c r="F32" s="629">
        <v>0</v>
      </c>
      <c r="G32" s="629">
        <v>0</v>
      </c>
      <c r="H32" s="629">
        <v>0</v>
      </c>
      <c r="I32" s="630">
        <f t="shared" si="5"/>
        <v>20900</v>
      </c>
      <c r="J32" s="330"/>
      <c r="K32" s="330"/>
      <c r="L32" s="330"/>
      <c r="M32" s="330"/>
      <c r="N32" s="330"/>
    </row>
    <row r="33" spans="1:14" s="338" customFormat="1" ht="14.25" x14ac:dyDescent="0.2">
      <c r="A33" s="606" t="s">
        <v>2670</v>
      </c>
      <c r="B33" s="614" t="s">
        <v>43</v>
      </c>
      <c r="C33" s="615"/>
      <c r="D33" s="633">
        <v>300000</v>
      </c>
      <c r="E33" s="634">
        <v>8816</v>
      </c>
      <c r="F33" s="629">
        <v>3000</v>
      </c>
      <c r="G33" s="629">
        <v>0</v>
      </c>
      <c r="H33" s="629">
        <v>0</v>
      </c>
      <c r="I33" s="630">
        <f t="shared" si="5"/>
        <v>311816</v>
      </c>
      <c r="J33" s="330"/>
      <c r="K33" s="330"/>
      <c r="L33" s="330"/>
      <c r="M33" s="330"/>
      <c r="N33" s="330"/>
    </row>
    <row r="34" spans="1:14" s="338" customFormat="1" ht="14.25" x14ac:dyDescent="0.2">
      <c r="A34" s="606" t="s">
        <v>2671</v>
      </c>
      <c r="B34" s="1055" t="s">
        <v>53</v>
      </c>
      <c r="C34" s="1055"/>
      <c r="D34" s="633">
        <v>500000</v>
      </c>
      <c r="E34" s="634">
        <v>47098</v>
      </c>
      <c r="F34" s="629">
        <v>0</v>
      </c>
      <c r="G34" s="629">
        <v>0</v>
      </c>
      <c r="H34" s="629">
        <v>0</v>
      </c>
      <c r="I34" s="630">
        <f t="shared" si="5"/>
        <v>547098</v>
      </c>
      <c r="J34" s="330"/>
      <c r="K34" s="330"/>
      <c r="L34" s="330"/>
      <c r="M34" s="330"/>
      <c r="N34" s="330"/>
    </row>
    <row r="35" spans="1:14" s="338" customFormat="1" ht="14.25" x14ac:dyDescent="0.2">
      <c r="A35" s="606" t="s">
        <v>2672</v>
      </c>
      <c r="B35" s="614" t="s">
        <v>2320</v>
      </c>
      <c r="C35" s="615"/>
      <c r="D35" s="633">
        <v>16500</v>
      </c>
      <c r="E35" s="634">
        <v>2760</v>
      </c>
      <c r="F35" s="629">
        <v>0</v>
      </c>
      <c r="G35" s="629">
        <v>0</v>
      </c>
      <c r="H35" s="629">
        <v>0</v>
      </c>
      <c r="I35" s="630">
        <f t="shared" si="5"/>
        <v>19260</v>
      </c>
      <c r="J35" s="330"/>
      <c r="K35" s="330"/>
      <c r="L35" s="330"/>
      <c r="M35" s="330"/>
      <c r="N35" s="330"/>
    </row>
    <row r="36" spans="1:14" s="338" customFormat="1" ht="14.25" x14ac:dyDescent="0.2">
      <c r="A36" s="606" t="s">
        <v>2673</v>
      </c>
      <c r="B36" s="614" t="s">
        <v>52</v>
      </c>
      <c r="C36" s="615"/>
      <c r="D36" s="633">
        <v>678482</v>
      </c>
      <c r="E36" s="634">
        <v>294000</v>
      </c>
      <c r="F36" s="629">
        <v>0</v>
      </c>
      <c r="G36" s="629">
        <v>0</v>
      </c>
      <c r="H36" s="629">
        <v>0</v>
      </c>
      <c r="I36" s="630">
        <f t="shared" si="5"/>
        <v>972482</v>
      </c>
      <c r="J36" s="330"/>
      <c r="K36" s="330"/>
      <c r="L36" s="330"/>
      <c r="M36" s="330"/>
      <c r="N36" s="330"/>
    </row>
    <row r="37" spans="1:14" s="338" customFormat="1" ht="14.25" x14ac:dyDescent="0.2">
      <c r="A37" s="606" t="s">
        <v>2674</v>
      </c>
      <c r="B37" s="614" t="s">
        <v>2675</v>
      </c>
      <c r="C37" s="615"/>
      <c r="D37" s="635">
        <v>30000</v>
      </c>
      <c r="E37" s="636"/>
      <c r="F37" s="629">
        <v>0</v>
      </c>
      <c r="G37" s="629">
        <v>0</v>
      </c>
      <c r="H37" s="629">
        <v>0</v>
      </c>
      <c r="I37" s="630">
        <f t="shared" si="5"/>
        <v>30000</v>
      </c>
      <c r="J37" s="330"/>
      <c r="K37" s="330"/>
      <c r="L37" s="330"/>
      <c r="M37" s="330"/>
      <c r="N37" s="330"/>
    </row>
    <row r="38" spans="1:14" s="338" customFormat="1" ht="14.25" x14ac:dyDescent="0.2">
      <c r="A38" s="606" t="s">
        <v>2676</v>
      </c>
      <c r="B38" s="614" t="s">
        <v>47</v>
      </c>
      <c r="C38" s="615"/>
      <c r="D38" s="633">
        <v>45000</v>
      </c>
      <c r="E38" s="634"/>
      <c r="F38" s="629">
        <v>0</v>
      </c>
      <c r="G38" s="629">
        <v>0</v>
      </c>
      <c r="H38" s="629">
        <v>0</v>
      </c>
      <c r="I38" s="630">
        <f t="shared" si="5"/>
        <v>45000</v>
      </c>
      <c r="J38" s="330"/>
      <c r="K38" s="330"/>
      <c r="L38" s="330"/>
      <c r="M38" s="330"/>
      <c r="N38" s="330"/>
    </row>
    <row r="39" spans="1:14" s="338" customFormat="1" ht="14.25" x14ac:dyDescent="0.2">
      <c r="A39" s="606" t="s">
        <v>2677</v>
      </c>
      <c r="B39" s="614" t="s">
        <v>2678</v>
      </c>
      <c r="C39" s="615"/>
      <c r="D39" s="633">
        <v>180000</v>
      </c>
      <c r="E39" s="634">
        <v>59000</v>
      </c>
      <c r="F39" s="629">
        <v>0</v>
      </c>
      <c r="G39" s="629">
        <v>0</v>
      </c>
      <c r="H39" s="629">
        <v>0</v>
      </c>
      <c r="I39" s="630">
        <f t="shared" si="5"/>
        <v>239000</v>
      </c>
      <c r="J39" s="330"/>
      <c r="K39" s="330"/>
      <c r="L39" s="330"/>
      <c r="M39" s="330"/>
      <c r="N39" s="330"/>
    </row>
    <row r="40" spans="1:14" s="338" customFormat="1" ht="14.25" x14ac:dyDescent="0.2">
      <c r="A40" s="606" t="s">
        <v>2679</v>
      </c>
      <c r="B40" s="614" t="s">
        <v>2680</v>
      </c>
      <c r="C40" s="615"/>
      <c r="D40" s="633">
        <v>380000</v>
      </c>
      <c r="E40" s="634">
        <v>85600</v>
      </c>
      <c r="F40" s="629">
        <v>0</v>
      </c>
      <c r="G40" s="629">
        <v>0</v>
      </c>
      <c r="H40" s="629">
        <v>0</v>
      </c>
      <c r="I40" s="630">
        <f t="shared" si="5"/>
        <v>465600</v>
      </c>
      <c r="J40" s="330"/>
      <c r="K40" s="330"/>
      <c r="L40" s="330"/>
      <c r="M40" s="330"/>
      <c r="N40" s="330"/>
    </row>
    <row r="41" spans="1:14" s="338" customFormat="1" ht="14.25" x14ac:dyDescent="0.2">
      <c r="A41" s="606" t="s">
        <v>2681</v>
      </c>
      <c r="B41" s="614" t="s">
        <v>2682</v>
      </c>
      <c r="C41" s="615"/>
      <c r="D41" s="633">
        <v>1600</v>
      </c>
      <c r="E41" s="634">
        <v>2000</v>
      </c>
      <c r="F41" s="629">
        <v>0</v>
      </c>
      <c r="G41" s="629">
        <v>0</v>
      </c>
      <c r="H41" s="629">
        <v>0</v>
      </c>
      <c r="I41" s="630">
        <f t="shared" si="5"/>
        <v>3600</v>
      </c>
      <c r="J41" s="330"/>
      <c r="K41" s="330"/>
      <c r="L41" s="330"/>
      <c r="M41" s="330"/>
      <c r="N41" s="330"/>
    </row>
    <row r="42" spans="1:14" s="338" customFormat="1" ht="14.25" x14ac:dyDescent="0.2">
      <c r="A42" s="606" t="s">
        <v>2683</v>
      </c>
      <c r="B42" s="614" t="s">
        <v>2684</v>
      </c>
      <c r="C42" s="615"/>
      <c r="D42" s="633">
        <v>115039</v>
      </c>
      <c r="E42" s="634">
        <v>4241848</v>
      </c>
      <c r="F42" s="629">
        <v>1376101</v>
      </c>
      <c r="G42" s="629">
        <v>0</v>
      </c>
      <c r="H42" s="629">
        <v>0</v>
      </c>
      <c r="I42" s="630">
        <f t="shared" si="5"/>
        <v>5732988</v>
      </c>
      <c r="J42" s="330"/>
      <c r="K42" s="330"/>
      <c r="L42" s="330"/>
      <c r="M42" s="330"/>
      <c r="N42" s="330"/>
    </row>
    <row r="43" spans="1:14" s="338" customFormat="1" ht="14.25" x14ac:dyDescent="0.2">
      <c r="A43" s="606" t="s">
        <v>2333</v>
      </c>
      <c r="B43" s="614" t="s">
        <v>2330</v>
      </c>
      <c r="C43" s="614"/>
      <c r="D43" s="633">
        <v>7500</v>
      </c>
      <c r="E43" s="634">
        <v>1500</v>
      </c>
      <c r="F43" s="629">
        <v>200000</v>
      </c>
      <c r="G43" s="629">
        <v>0</v>
      </c>
      <c r="H43" s="629">
        <v>0</v>
      </c>
      <c r="I43" s="630">
        <f t="shared" si="5"/>
        <v>209000</v>
      </c>
      <c r="J43" s="330"/>
      <c r="K43" s="330"/>
      <c r="L43" s="330"/>
      <c r="M43" s="330"/>
      <c r="N43" s="330"/>
    </row>
    <row r="44" spans="1:14" s="338" customFormat="1" ht="14.25" x14ac:dyDescent="0.2">
      <c r="A44" s="606" t="s">
        <v>2336</v>
      </c>
      <c r="B44" s="614" t="s">
        <v>2685</v>
      </c>
      <c r="C44" s="615"/>
      <c r="D44" s="633">
        <v>428100</v>
      </c>
      <c r="E44" s="634">
        <v>78288</v>
      </c>
      <c r="F44" s="629">
        <v>0</v>
      </c>
      <c r="G44" s="629">
        <v>0</v>
      </c>
      <c r="H44" s="629">
        <v>0</v>
      </c>
      <c r="I44" s="630">
        <f t="shared" si="5"/>
        <v>506388</v>
      </c>
      <c r="J44" s="330"/>
      <c r="K44" s="330"/>
      <c r="L44" s="330"/>
      <c r="M44" s="330"/>
      <c r="N44" s="330"/>
    </row>
    <row r="45" spans="1:14" s="338" customFormat="1" ht="14.25" x14ac:dyDescent="0.2">
      <c r="A45" s="606" t="s">
        <v>2338</v>
      </c>
      <c r="B45" s="1056" t="s">
        <v>44</v>
      </c>
      <c r="C45" s="1057"/>
      <c r="D45" s="633">
        <v>230000</v>
      </c>
      <c r="E45" s="634">
        <v>25896</v>
      </c>
      <c r="F45" s="629">
        <v>0</v>
      </c>
      <c r="G45" s="629">
        <v>0</v>
      </c>
      <c r="H45" s="629">
        <v>0</v>
      </c>
      <c r="I45" s="630">
        <f t="shared" si="5"/>
        <v>255896</v>
      </c>
      <c r="J45" s="330"/>
      <c r="K45" s="330"/>
      <c r="L45" s="330"/>
      <c r="M45" s="330"/>
      <c r="N45" s="330"/>
    </row>
    <row r="46" spans="1:14" s="338" customFormat="1" ht="14.25" x14ac:dyDescent="0.2">
      <c r="A46" s="606" t="s">
        <v>2341</v>
      </c>
      <c r="B46" s="614" t="s">
        <v>2686</v>
      </c>
      <c r="C46" s="614"/>
      <c r="D46" s="635">
        <v>310000</v>
      </c>
      <c r="E46" s="636">
        <v>64692</v>
      </c>
      <c r="F46" s="629">
        <v>0</v>
      </c>
      <c r="G46" s="629">
        <v>0</v>
      </c>
      <c r="H46" s="629">
        <v>0</v>
      </c>
      <c r="I46" s="630">
        <f t="shared" si="5"/>
        <v>374692</v>
      </c>
      <c r="J46" s="330"/>
      <c r="K46" s="330"/>
      <c r="L46" s="330"/>
      <c r="M46" s="330"/>
      <c r="N46" s="330"/>
    </row>
    <row r="47" spans="1:14" s="338" customFormat="1" ht="14.25" x14ac:dyDescent="0.2">
      <c r="A47" s="606" t="s">
        <v>2687</v>
      </c>
      <c r="B47" s="614" t="s">
        <v>2688</v>
      </c>
      <c r="C47" s="615"/>
      <c r="D47" s="633">
        <v>0</v>
      </c>
      <c r="E47" s="634">
        <v>4000</v>
      </c>
      <c r="F47" s="629">
        <v>0</v>
      </c>
      <c r="G47" s="629">
        <v>0</v>
      </c>
      <c r="H47" s="629">
        <v>0</v>
      </c>
      <c r="I47" s="630">
        <f t="shared" si="5"/>
        <v>4000</v>
      </c>
      <c r="J47" s="330"/>
      <c r="K47" s="330"/>
      <c r="L47" s="330"/>
      <c r="M47" s="330"/>
      <c r="N47" s="330"/>
    </row>
    <row r="48" spans="1:14" s="338" customFormat="1" ht="14.25" x14ac:dyDescent="0.2">
      <c r="A48" s="606" t="s">
        <v>2689</v>
      </c>
      <c r="B48" s="614" t="s">
        <v>2345</v>
      </c>
      <c r="C48" s="615"/>
      <c r="D48" s="633">
        <v>180000</v>
      </c>
      <c r="E48" s="634">
        <v>10050</v>
      </c>
      <c r="F48" s="629">
        <v>0</v>
      </c>
      <c r="G48" s="629">
        <v>0</v>
      </c>
      <c r="H48" s="629">
        <v>0</v>
      </c>
      <c r="I48" s="630">
        <f t="shared" si="5"/>
        <v>190050</v>
      </c>
      <c r="J48" s="330"/>
      <c r="K48" s="330"/>
      <c r="L48" s="330"/>
      <c r="M48" s="330"/>
      <c r="N48" s="330"/>
    </row>
    <row r="49" spans="1:14" s="338" customFormat="1" ht="14.25" x14ac:dyDescent="0.2">
      <c r="A49" s="606" t="s">
        <v>2690</v>
      </c>
      <c r="B49" s="614" t="s">
        <v>2347</v>
      </c>
      <c r="C49" s="615"/>
      <c r="D49" s="633">
        <v>47000</v>
      </c>
      <c r="E49" s="634">
        <v>1200</v>
      </c>
      <c r="F49" s="629">
        <v>0</v>
      </c>
      <c r="G49" s="629">
        <v>0</v>
      </c>
      <c r="H49" s="629">
        <v>0</v>
      </c>
      <c r="I49" s="630">
        <f t="shared" si="5"/>
        <v>48200</v>
      </c>
      <c r="J49" s="330"/>
      <c r="K49" s="330"/>
      <c r="L49" s="330"/>
      <c r="M49" s="330"/>
      <c r="N49" s="330"/>
    </row>
    <row r="50" spans="1:14" s="338" customFormat="1" ht="14.25" x14ac:dyDescent="0.2">
      <c r="A50" s="606" t="s">
        <v>2691</v>
      </c>
      <c r="B50" s="614" t="s">
        <v>2139</v>
      </c>
      <c r="C50" s="615"/>
      <c r="D50" s="637">
        <v>0</v>
      </c>
      <c r="E50" s="638"/>
      <c r="F50" s="629">
        <v>0</v>
      </c>
      <c r="G50" s="629">
        <v>0</v>
      </c>
      <c r="H50" s="629">
        <v>0</v>
      </c>
      <c r="I50" s="630">
        <f t="shared" si="5"/>
        <v>0</v>
      </c>
      <c r="J50" s="330"/>
      <c r="K50" s="330"/>
      <c r="L50" s="330"/>
      <c r="M50" s="330"/>
      <c r="N50" s="330"/>
    </row>
    <row r="51" spans="1:14" s="338" customFormat="1" ht="14.25" x14ac:dyDescent="0.2">
      <c r="A51" s="606" t="s">
        <v>2692</v>
      </c>
      <c r="B51" s="1055" t="s">
        <v>2693</v>
      </c>
      <c r="C51" s="1055"/>
      <c r="D51" s="639">
        <v>615000</v>
      </c>
      <c r="E51" s="638">
        <v>25550</v>
      </c>
      <c r="F51" s="629">
        <v>0</v>
      </c>
      <c r="G51" s="629">
        <v>0</v>
      </c>
      <c r="H51" s="629">
        <v>0</v>
      </c>
      <c r="I51" s="630">
        <f t="shared" si="5"/>
        <v>640550</v>
      </c>
      <c r="J51" s="330"/>
      <c r="K51" s="330"/>
      <c r="L51" s="330"/>
      <c r="M51" s="330"/>
      <c r="N51" s="330"/>
    </row>
    <row r="52" spans="1:14" s="338" customFormat="1" ht="14.25" x14ac:dyDescent="0.2">
      <c r="A52" s="606" t="s">
        <v>2694</v>
      </c>
      <c r="B52" s="1055" t="s">
        <v>2695</v>
      </c>
      <c r="C52" s="1055"/>
      <c r="D52" s="639">
        <v>52200</v>
      </c>
      <c r="E52" s="638"/>
      <c r="F52" s="629">
        <v>0</v>
      </c>
      <c r="G52" s="629">
        <v>0</v>
      </c>
      <c r="H52" s="629">
        <v>0</v>
      </c>
      <c r="I52" s="630">
        <f t="shared" si="5"/>
        <v>52200</v>
      </c>
      <c r="J52" s="330"/>
      <c r="K52" s="330"/>
      <c r="L52" s="330"/>
      <c r="M52" s="330"/>
      <c r="N52" s="330"/>
    </row>
    <row r="53" spans="1:14" s="338" customFormat="1" ht="14.25" x14ac:dyDescent="0.2">
      <c r="A53" s="606" t="s">
        <v>2696</v>
      </c>
      <c r="B53" s="1055" t="s">
        <v>2697</v>
      </c>
      <c r="C53" s="1055"/>
      <c r="D53" s="639">
        <v>0</v>
      </c>
      <c r="E53" s="638"/>
      <c r="F53" s="629">
        <v>0</v>
      </c>
      <c r="G53" s="629">
        <v>0</v>
      </c>
      <c r="H53" s="629">
        <v>0</v>
      </c>
      <c r="I53" s="630">
        <f t="shared" si="5"/>
        <v>0</v>
      </c>
      <c r="J53" s="330"/>
      <c r="K53" s="330"/>
      <c r="L53" s="330"/>
      <c r="M53" s="330"/>
      <c r="N53" s="330"/>
    </row>
    <row r="54" spans="1:14" s="338" customFormat="1" ht="14.25" x14ac:dyDescent="0.2">
      <c r="A54" s="606" t="s">
        <v>2698</v>
      </c>
      <c r="B54" s="1055" t="s">
        <v>2699</v>
      </c>
      <c r="C54" s="1055"/>
      <c r="D54" s="639">
        <v>356343</v>
      </c>
      <c r="E54" s="638">
        <v>16024</v>
      </c>
      <c r="F54" s="629">
        <v>0</v>
      </c>
      <c r="G54" s="629">
        <v>0</v>
      </c>
      <c r="H54" s="629">
        <v>0</v>
      </c>
      <c r="I54" s="630">
        <f t="shared" si="5"/>
        <v>372367</v>
      </c>
      <c r="J54" s="330"/>
      <c r="K54" s="330"/>
      <c r="L54" s="330"/>
      <c r="M54" s="330"/>
      <c r="N54" s="330"/>
    </row>
    <row r="55" spans="1:14" s="338" customFormat="1" ht="15" x14ac:dyDescent="0.2">
      <c r="A55" s="611">
        <v>30000</v>
      </c>
      <c r="B55" s="607" t="s">
        <v>7</v>
      </c>
      <c r="C55" s="607"/>
      <c r="D55" s="640">
        <f>SUM(D56:D77)</f>
        <v>4083242.9949999996</v>
      </c>
      <c r="E55" s="640">
        <f t="shared" ref="E55:H55" si="6">SUM(E56:E77)</f>
        <v>629658</v>
      </c>
      <c r="F55" s="640">
        <f t="shared" si="6"/>
        <v>41264</v>
      </c>
      <c r="G55" s="640">
        <f t="shared" ref="G55" si="7">SUM(G56:G77)</f>
        <v>0</v>
      </c>
      <c r="H55" s="640">
        <f t="shared" si="6"/>
        <v>0</v>
      </c>
      <c r="I55" s="632">
        <f>D55+E55</f>
        <v>4712900.9949999992</v>
      </c>
      <c r="J55" s="330"/>
      <c r="K55" s="330"/>
      <c r="L55" s="330"/>
      <c r="M55" s="330"/>
      <c r="N55" s="330"/>
    </row>
    <row r="56" spans="1:14" s="338" customFormat="1" ht="14.25" x14ac:dyDescent="0.2">
      <c r="A56" s="606" t="s">
        <v>2700</v>
      </c>
      <c r="B56" s="608" t="s">
        <v>2701</v>
      </c>
      <c r="C56" s="608"/>
      <c r="D56" s="635">
        <f>1526184+4379</f>
        <v>1530563</v>
      </c>
      <c r="E56" s="641">
        <v>228096</v>
      </c>
      <c r="F56" s="629">
        <v>17230</v>
      </c>
      <c r="G56" s="629">
        <v>0</v>
      </c>
      <c r="H56" s="629">
        <v>0</v>
      </c>
      <c r="I56" s="630">
        <f t="shared" ref="I56:I77" si="8">SUM(D56:H56)</f>
        <v>1775889</v>
      </c>
      <c r="J56" s="330"/>
      <c r="K56" s="330"/>
      <c r="L56" s="330"/>
      <c r="M56" s="330"/>
      <c r="N56" s="330"/>
    </row>
    <row r="57" spans="1:14" s="338" customFormat="1" ht="14.25" x14ac:dyDescent="0.2">
      <c r="A57" s="606" t="s">
        <v>2702</v>
      </c>
      <c r="B57" s="608" t="s">
        <v>74</v>
      </c>
      <c r="C57" s="608"/>
      <c r="D57" s="635">
        <v>55000</v>
      </c>
      <c r="E57" s="641">
        <v>5500</v>
      </c>
      <c r="F57" s="629">
        <v>0</v>
      </c>
      <c r="G57" s="629">
        <v>0</v>
      </c>
      <c r="H57" s="629">
        <v>0</v>
      </c>
      <c r="I57" s="630">
        <f t="shared" si="8"/>
        <v>60500</v>
      </c>
      <c r="J57" s="330"/>
      <c r="K57" s="330"/>
      <c r="L57" s="330"/>
      <c r="M57" s="330"/>
      <c r="N57" s="330"/>
    </row>
    <row r="58" spans="1:14" s="338" customFormat="1" ht="14.25" x14ac:dyDescent="0.2">
      <c r="A58" s="606" t="s">
        <v>2703</v>
      </c>
      <c r="B58" s="608" t="s">
        <v>2704</v>
      </c>
      <c r="C58" s="608"/>
      <c r="D58" s="633">
        <v>1000</v>
      </c>
      <c r="E58" s="641"/>
      <c r="F58" s="629">
        <v>0</v>
      </c>
      <c r="G58" s="629">
        <v>0</v>
      </c>
      <c r="H58" s="629">
        <v>0</v>
      </c>
      <c r="I58" s="630">
        <f t="shared" si="8"/>
        <v>1000</v>
      </c>
      <c r="J58" s="330"/>
      <c r="K58" s="330"/>
      <c r="L58" s="330"/>
      <c r="M58" s="330"/>
      <c r="N58" s="330"/>
    </row>
    <row r="59" spans="1:14" s="338" customFormat="1" ht="14.25" x14ac:dyDescent="0.2">
      <c r="A59" s="606" t="s">
        <v>2705</v>
      </c>
      <c r="B59" s="1053" t="s">
        <v>178</v>
      </c>
      <c r="C59" s="1054"/>
      <c r="D59" s="635">
        <v>150000</v>
      </c>
      <c r="E59" s="641">
        <v>13825</v>
      </c>
      <c r="F59" s="629">
        <v>5000</v>
      </c>
      <c r="G59" s="629">
        <v>0</v>
      </c>
      <c r="H59" s="629">
        <v>0</v>
      </c>
      <c r="I59" s="630">
        <f t="shared" si="8"/>
        <v>168825</v>
      </c>
      <c r="J59" s="330"/>
      <c r="K59" s="330"/>
      <c r="L59" s="330"/>
      <c r="M59" s="330"/>
      <c r="N59" s="330"/>
    </row>
    <row r="60" spans="1:14" s="338" customFormat="1" ht="14.25" x14ac:dyDescent="0.2">
      <c r="A60" s="606" t="s">
        <v>2706</v>
      </c>
      <c r="B60" s="608" t="s">
        <v>2707</v>
      </c>
      <c r="C60" s="608"/>
      <c r="D60" s="633">
        <v>57500</v>
      </c>
      <c r="E60" s="641">
        <v>7500</v>
      </c>
      <c r="F60" s="629">
        <v>1334</v>
      </c>
      <c r="G60" s="629">
        <v>0</v>
      </c>
      <c r="H60" s="629">
        <v>0</v>
      </c>
      <c r="I60" s="630">
        <f t="shared" si="8"/>
        <v>66334</v>
      </c>
      <c r="J60" s="330"/>
      <c r="K60" s="330"/>
      <c r="L60" s="330"/>
      <c r="M60" s="330"/>
      <c r="N60" s="330"/>
    </row>
    <row r="61" spans="1:14" s="338" customFormat="1" ht="14.25" x14ac:dyDescent="0.2">
      <c r="A61" s="606" t="s">
        <v>2708</v>
      </c>
      <c r="B61" s="608" t="s">
        <v>2709</v>
      </c>
      <c r="C61" s="608"/>
      <c r="D61" s="635">
        <v>3000</v>
      </c>
      <c r="E61" s="641"/>
      <c r="F61" s="629">
        <v>0</v>
      </c>
      <c r="G61" s="629">
        <v>0</v>
      </c>
      <c r="H61" s="629">
        <v>0</v>
      </c>
      <c r="I61" s="630">
        <f t="shared" si="8"/>
        <v>3000</v>
      </c>
      <c r="J61" s="330"/>
      <c r="K61" s="330"/>
      <c r="L61" s="330"/>
      <c r="M61" s="330"/>
      <c r="N61" s="330"/>
    </row>
    <row r="62" spans="1:14" s="338" customFormat="1" ht="14.25" x14ac:dyDescent="0.2">
      <c r="A62" s="606" t="s">
        <v>2710</v>
      </c>
      <c r="B62" s="608" t="s">
        <v>2711</v>
      </c>
      <c r="C62" s="608"/>
      <c r="D62" s="633">
        <v>0</v>
      </c>
      <c r="E62" s="641"/>
      <c r="F62" s="629">
        <v>0</v>
      </c>
      <c r="G62" s="629">
        <v>0</v>
      </c>
      <c r="H62" s="629">
        <v>0</v>
      </c>
      <c r="I62" s="630">
        <f t="shared" si="8"/>
        <v>0</v>
      </c>
      <c r="J62" s="330"/>
      <c r="K62" s="330"/>
      <c r="L62" s="330"/>
      <c r="M62" s="330"/>
      <c r="N62" s="330"/>
    </row>
    <row r="63" spans="1:14" s="338" customFormat="1" ht="14.25" x14ac:dyDescent="0.2">
      <c r="A63" s="606" t="s">
        <v>2712</v>
      </c>
      <c r="B63" s="608" t="s">
        <v>2713</v>
      </c>
      <c r="C63" s="608"/>
      <c r="D63" s="633">
        <v>9500</v>
      </c>
      <c r="E63" s="641"/>
      <c r="F63" s="629">
        <v>0</v>
      </c>
      <c r="G63" s="629">
        <v>0</v>
      </c>
      <c r="H63" s="629">
        <v>0</v>
      </c>
      <c r="I63" s="630">
        <f t="shared" si="8"/>
        <v>9500</v>
      </c>
      <c r="J63" s="330"/>
      <c r="K63" s="330"/>
      <c r="L63" s="330"/>
      <c r="M63" s="330"/>
      <c r="N63" s="330"/>
    </row>
    <row r="64" spans="1:14" s="338" customFormat="1" ht="14.25" x14ac:dyDescent="0.2">
      <c r="A64" s="606" t="s">
        <v>2361</v>
      </c>
      <c r="B64" s="608" t="s">
        <v>2169</v>
      </c>
      <c r="C64" s="609"/>
      <c r="D64" s="639">
        <v>50000</v>
      </c>
      <c r="E64" s="642">
        <v>11280</v>
      </c>
      <c r="F64" s="629">
        <v>0</v>
      </c>
      <c r="G64" s="629">
        <v>0</v>
      </c>
      <c r="H64" s="629">
        <v>0</v>
      </c>
      <c r="I64" s="630">
        <f t="shared" si="8"/>
        <v>61280</v>
      </c>
      <c r="J64" s="330"/>
      <c r="K64" s="330"/>
      <c r="L64" s="330"/>
      <c r="M64" s="330"/>
      <c r="N64" s="330"/>
    </row>
    <row r="65" spans="1:14" s="338" customFormat="1" ht="14.25" x14ac:dyDescent="0.2">
      <c r="A65" s="606" t="s">
        <v>2364</v>
      </c>
      <c r="B65" s="1053" t="s">
        <v>2172</v>
      </c>
      <c r="C65" s="1054"/>
      <c r="D65" s="639">
        <v>15000</v>
      </c>
      <c r="E65" s="642">
        <v>11750</v>
      </c>
      <c r="F65" s="629">
        <v>0</v>
      </c>
      <c r="G65" s="629">
        <v>0</v>
      </c>
      <c r="H65" s="629">
        <v>0</v>
      </c>
      <c r="I65" s="630">
        <f t="shared" si="8"/>
        <v>26750</v>
      </c>
      <c r="J65" s="330"/>
      <c r="K65" s="330"/>
      <c r="L65" s="330"/>
      <c r="M65" s="330"/>
      <c r="N65" s="330"/>
    </row>
    <row r="66" spans="1:14" s="338" customFormat="1" ht="14.25" x14ac:dyDescent="0.2">
      <c r="A66" s="606" t="s">
        <v>2368</v>
      </c>
      <c r="B66" s="617" t="s">
        <v>2714</v>
      </c>
      <c r="C66" s="609"/>
      <c r="D66" s="639">
        <v>605000</v>
      </c>
      <c r="E66" s="642">
        <v>72000</v>
      </c>
      <c r="F66" s="629">
        <v>6000</v>
      </c>
      <c r="G66" s="629">
        <v>0</v>
      </c>
      <c r="H66" s="629">
        <v>0</v>
      </c>
      <c r="I66" s="630">
        <f t="shared" si="8"/>
        <v>683000</v>
      </c>
      <c r="J66" s="330"/>
      <c r="K66" s="330"/>
      <c r="L66" s="330"/>
      <c r="M66" s="330"/>
      <c r="N66" s="330"/>
    </row>
    <row r="67" spans="1:14" s="338" customFormat="1" ht="14.25" x14ac:dyDescent="0.2">
      <c r="A67" s="606" t="s">
        <v>2372</v>
      </c>
      <c r="B67" s="608" t="s">
        <v>179</v>
      </c>
      <c r="C67" s="609"/>
      <c r="D67" s="639">
        <v>34999.999500000005</v>
      </c>
      <c r="E67" s="642">
        <v>5000</v>
      </c>
      <c r="F67" s="629">
        <v>0</v>
      </c>
      <c r="G67" s="629">
        <v>0</v>
      </c>
      <c r="H67" s="629">
        <v>0</v>
      </c>
      <c r="I67" s="630">
        <f t="shared" si="8"/>
        <v>39999.999500000005</v>
      </c>
      <c r="J67" s="330"/>
      <c r="K67" s="330"/>
      <c r="L67" s="330"/>
      <c r="M67" s="330"/>
      <c r="N67" s="330"/>
    </row>
    <row r="68" spans="1:14" s="338" customFormat="1" ht="14.25" x14ac:dyDescent="0.2">
      <c r="A68" s="606" t="s">
        <v>2375</v>
      </c>
      <c r="B68" s="608" t="s">
        <v>2715</v>
      </c>
      <c r="C68" s="609"/>
      <c r="D68" s="639">
        <v>199999.99599999998</v>
      </c>
      <c r="E68" s="642">
        <v>27840</v>
      </c>
      <c r="F68" s="629">
        <v>0</v>
      </c>
      <c r="G68" s="629">
        <v>0</v>
      </c>
      <c r="H68" s="629">
        <v>0</v>
      </c>
      <c r="I68" s="630">
        <f t="shared" si="8"/>
        <v>227839.99599999998</v>
      </c>
      <c r="J68" s="330"/>
      <c r="K68" s="330"/>
      <c r="L68" s="330"/>
      <c r="M68" s="330"/>
      <c r="N68" s="330"/>
    </row>
    <row r="69" spans="1:14" s="338" customFormat="1" ht="14.25" x14ac:dyDescent="0.2">
      <c r="A69" s="606" t="s">
        <v>2378</v>
      </c>
      <c r="B69" s="1053" t="s">
        <v>2716</v>
      </c>
      <c r="C69" s="1054"/>
      <c r="D69" s="639">
        <v>31999.999499999998</v>
      </c>
      <c r="E69" s="642">
        <v>4000</v>
      </c>
      <c r="F69" s="629">
        <v>0</v>
      </c>
      <c r="G69" s="629">
        <v>0</v>
      </c>
      <c r="H69" s="629">
        <v>0</v>
      </c>
      <c r="I69" s="630">
        <f t="shared" si="8"/>
        <v>35999.999499999998</v>
      </c>
      <c r="J69" s="330"/>
      <c r="K69" s="330"/>
      <c r="L69" s="330"/>
      <c r="M69" s="330"/>
      <c r="N69" s="330"/>
    </row>
    <row r="70" spans="1:14" s="338" customFormat="1" ht="14.25" x14ac:dyDescent="0.2">
      <c r="A70" s="606" t="s">
        <v>2381</v>
      </c>
      <c r="B70" s="608" t="s">
        <v>2717</v>
      </c>
      <c r="C70" s="609"/>
      <c r="D70" s="639">
        <v>34000</v>
      </c>
      <c r="E70" s="642">
        <v>5000</v>
      </c>
      <c r="F70" s="629">
        <v>0</v>
      </c>
      <c r="G70" s="629">
        <v>0</v>
      </c>
      <c r="H70" s="629">
        <v>0</v>
      </c>
      <c r="I70" s="630">
        <f t="shared" si="8"/>
        <v>39000</v>
      </c>
      <c r="J70" s="330"/>
      <c r="K70" s="330"/>
      <c r="L70" s="330"/>
      <c r="M70" s="330"/>
      <c r="N70" s="330"/>
    </row>
    <row r="71" spans="1:14" s="338" customFormat="1" ht="14.25" x14ac:dyDescent="0.2">
      <c r="A71" s="606" t="s">
        <v>2384</v>
      </c>
      <c r="B71" s="608" t="s">
        <v>2382</v>
      </c>
      <c r="C71" s="609"/>
      <c r="D71" s="639">
        <v>27680</v>
      </c>
      <c r="E71" s="642">
        <v>6695</v>
      </c>
      <c r="F71" s="629">
        <v>0</v>
      </c>
      <c r="G71" s="629">
        <v>0</v>
      </c>
      <c r="H71" s="629">
        <v>0</v>
      </c>
      <c r="I71" s="630">
        <f t="shared" si="8"/>
        <v>34375</v>
      </c>
      <c r="J71" s="330"/>
      <c r="K71" s="330"/>
      <c r="L71" s="330"/>
      <c r="M71" s="330"/>
      <c r="N71" s="330"/>
    </row>
    <row r="72" spans="1:14" s="338" customFormat="1" ht="14.25" x14ac:dyDescent="0.2">
      <c r="A72" s="606" t="s">
        <v>2387</v>
      </c>
      <c r="B72" s="608" t="s">
        <v>75</v>
      </c>
      <c r="C72" s="609"/>
      <c r="D72" s="639">
        <v>98000</v>
      </c>
      <c r="E72" s="642">
        <v>48000</v>
      </c>
      <c r="F72" s="629">
        <v>1700</v>
      </c>
      <c r="G72" s="629">
        <v>0</v>
      </c>
      <c r="H72" s="629">
        <v>0</v>
      </c>
      <c r="I72" s="630">
        <f t="shared" si="8"/>
        <v>147700</v>
      </c>
      <c r="J72" s="330"/>
      <c r="K72" s="330"/>
      <c r="L72" s="330"/>
      <c r="M72" s="330"/>
      <c r="N72" s="330"/>
    </row>
    <row r="73" spans="1:14" s="338" customFormat="1" ht="14.25" x14ac:dyDescent="0.2">
      <c r="A73" s="606" t="s">
        <v>2718</v>
      </c>
      <c r="B73" s="608" t="s">
        <v>2719</v>
      </c>
      <c r="C73" s="609"/>
      <c r="D73" s="639">
        <v>0</v>
      </c>
      <c r="E73" s="642"/>
      <c r="F73" s="629">
        <v>0</v>
      </c>
      <c r="G73" s="629">
        <v>0</v>
      </c>
      <c r="H73" s="629">
        <v>0</v>
      </c>
      <c r="I73" s="630">
        <f t="shared" si="8"/>
        <v>0</v>
      </c>
      <c r="J73" s="330"/>
      <c r="K73" s="330"/>
      <c r="L73" s="330"/>
      <c r="M73" s="330"/>
      <c r="N73" s="330"/>
    </row>
    <row r="74" spans="1:14" s="338" customFormat="1" ht="14.25" x14ac:dyDescent="0.2">
      <c r="A74" s="606" t="s">
        <v>2390</v>
      </c>
      <c r="B74" s="608" t="s">
        <v>76</v>
      </c>
      <c r="C74" s="609"/>
      <c r="D74" s="639">
        <v>500000</v>
      </c>
      <c r="E74" s="642">
        <v>84364</v>
      </c>
      <c r="F74" s="629">
        <v>10000</v>
      </c>
      <c r="G74" s="629">
        <v>0</v>
      </c>
      <c r="H74" s="629">
        <v>0</v>
      </c>
      <c r="I74" s="630">
        <f t="shared" si="8"/>
        <v>594364</v>
      </c>
      <c r="J74" s="330"/>
      <c r="K74" s="330"/>
      <c r="L74" s="330"/>
      <c r="M74" s="330"/>
      <c r="N74" s="330"/>
    </row>
    <row r="75" spans="1:14" s="338" customFormat="1" ht="14.25" x14ac:dyDescent="0.2">
      <c r="A75" s="606" t="s">
        <v>2393</v>
      </c>
      <c r="B75" s="608" t="s">
        <v>77</v>
      </c>
      <c r="C75" s="609"/>
      <c r="D75" s="639">
        <v>110000</v>
      </c>
      <c r="E75" s="642">
        <v>21500</v>
      </c>
      <c r="F75" s="629">
        <v>0</v>
      </c>
      <c r="G75" s="629">
        <v>0</v>
      </c>
      <c r="H75" s="629">
        <v>0</v>
      </c>
      <c r="I75" s="630">
        <f t="shared" si="8"/>
        <v>131500</v>
      </c>
      <c r="J75" s="330"/>
      <c r="K75" s="330"/>
      <c r="L75" s="330"/>
      <c r="M75" s="330"/>
      <c r="N75" s="330"/>
    </row>
    <row r="76" spans="1:14" s="338" customFormat="1" ht="14.25" x14ac:dyDescent="0.2">
      <c r="A76" s="606" t="s">
        <v>2396</v>
      </c>
      <c r="B76" s="608" t="s">
        <v>2273</v>
      </c>
      <c r="C76" s="609"/>
      <c r="D76" s="639">
        <v>550000</v>
      </c>
      <c r="E76" s="642">
        <v>72808</v>
      </c>
      <c r="F76" s="629">
        <v>0</v>
      </c>
      <c r="G76" s="629">
        <v>0</v>
      </c>
      <c r="H76" s="629">
        <v>0</v>
      </c>
      <c r="I76" s="630">
        <f t="shared" si="8"/>
        <v>622808</v>
      </c>
      <c r="J76" s="330"/>
      <c r="K76" s="330"/>
      <c r="L76" s="330"/>
      <c r="M76" s="330"/>
      <c r="N76" s="330"/>
    </row>
    <row r="77" spans="1:14" s="338" customFormat="1" ht="14.25" x14ac:dyDescent="0.2">
      <c r="A77" s="606" t="s">
        <v>2399</v>
      </c>
      <c r="B77" s="608" t="s">
        <v>2720</v>
      </c>
      <c r="C77" s="609"/>
      <c r="D77" s="639">
        <v>20000</v>
      </c>
      <c r="E77" s="642">
        <v>4500</v>
      </c>
      <c r="F77" s="629">
        <v>0</v>
      </c>
      <c r="G77" s="629">
        <v>0</v>
      </c>
      <c r="H77" s="629">
        <v>0</v>
      </c>
      <c r="I77" s="630">
        <f t="shared" si="8"/>
        <v>24500</v>
      </c>
      <c r="J77" s="330"/>
      <c r="K77" s="330"/>
      <c r="L77" s="330"/>
      <c r="M77" s="330"/>
      <c r="N77" s="330"/>
    </row>
    <row r="78" spans="1:14" s="338" customFormat="1" ht="15" x14ac:dyDescent="0.2">
      <c r="A78" s="611">
        <v>40000</v>
      </c>
      <c r="B78" s="607" t="s">
        <v>8</v>
      </c>
      <c r="C78" s="607"/>
      <c r="D78" s="640">
        <f>SUM(D79:D83)</f>
        <v>135000</v>
      </c>
      <c r="E78" s="640">
        <f t="shared" ref="E78:H78" si="9">SUM(E79:E83)</f>
        <v>52641</v>
      </c>
      <c r="F78" s="640">
        <f t="shared" si="9"/>
        <v>0</v>
      </c>
      <c r="G78" s="640">
        <f t="shared" ref="G78" si="10">SUM(G79:G83)</f>
        <v>0</v>
      </c>
      <c r="H78" s="640">
        <f t="shared" si="9"/>
        <v>0</v>
      </c>
      <c r="I78" s="632">
        <f>I80</f>
        <v>0</v>
      </c>
      <c r="J78" s="330"/>
      <c r="K78" s="330"/>
      <c r="L78" s="330"/>
      <c r="M78" s="330"/>
      <c r="N78" s="330"/>
    </row>
    <row r="79" spans="1:14" s="338" customFormat="1" ht="14.25" x14ac:dyDescent="0.2">
      <c r="A79" s="606" t="s">
        <v>2402</v>
      </c>
      <c r="B79" s="608" t="s">
        <v>78</v>
      </c>
      <c r="C79" s="616"/>
      <c r="D79" s="643">
        <v>100000</v>
      </c>
      <c r="E79" s="643">
        <v>37641</v>
      </c>
      <c r="F79" s="629">
        <v>0</v>
      </c>
      <c r="G79" s="629">
        <v>0</v>
      </c>
      <c r="H79" s="629">
        <v>0</v>
      </c>
      <c r="I79" s="630">
        <f t="shared" ref="I79:I83" si="11">SUM(D79:H79)</f>
        <v>137641</v>
      </c>
      <c r="J79" s="330"/>
      <c r="K79" s="330"/>
      <c r="L79" s="330"/>
      <c r="M79" s="330"/>
      <c r="N79" s="330"/>
    </row>
    <row r="80" spans="1:14" s="338" customFormat="1" ht="14.25" x14ac:dyDescent="0.2">
      <c r="A80" s="606" t="s">
        <v>2721</v>
      </c>
      <c r="B80" s="608" t="s">
        <v>2722</v>
      </c>
      <c r="C80" s="373"/>
      <c r="D80" s="643">
        <v>0</v>
      </c>
      <c r="E80" s="643"/>
      <c r="F80" s="629">
        <v>0</v>
      </c>
      <c r="G80" s="629">
        <v>0</v>
      </c>
      <c r="H80" s="629">
        <v>0</v>
      </c>
      <c r="I80" s="630">
        <f t="shared" si="11"/>
        <v>0</v>
      </c>
      <c r="J80" s="330"/>
      <c r="K80" s="330"/>
      <c r="L80" s="330"/>
      <c r="M80" s="330"/>
      <c r="N80" s="330"/>
    </row>
    <row r="81" spans="1:14" s="338" customFormat="1" ht="14.25" x14ac:dyDescent="0.2">
      <c r="A81" s="606" t="s">
        <v>2723</v>
      </c>
      <c r="B81" s="608" t="s">
        <v>182</v>
      </c>
      <c r="C81" s="616"/>
      <c r="D81" s="643">
        <v>0</v>
      </c>
      <c r="E81" s="643"/>
      <c r="F81" s="629">
        <v>0</v>
      </c>
      <c r="G81" s="629">
        <v>0</v>
      </c>
      <c r="H81" s="629">
        <v>0</v>
      </c>
      <c r="I81" s="630">
        <f t="shared" si="11"/>
        <v>0</v>
      </c>
      <c r="J81" s="330"/>
      <c r="K81" s="330"/>
      <c r="L81" s="330"/>
      <c r="M81" s="330"/>
      <c r="N81" s="330"/>
    </row>
    <row r="82" spans="1:14" s="338" customFormat="1" ht="14.25" x14ac:dyDescent="0.2">
      <c r="A82" s="606" t="s">
        <v>2724</v>
      </c>
      <c r="B82" s="608" t="s">
        <v>2405</v>
      </c>
      <c r="C82" s="616"/>
      <c r="D82" s="643">
        <v>35000</v>
      </c>
      <c r="E82" s="643">
        <v>15000</v>
      </c>
      <c r="F82" s="629">
        <v>0</v>
      </c>
      <c r="G82" s="629">
        <v>0</v>
      </c>
      <c r="H82" s="629">
        <v>0</v>
      </c>
      <c r="I82" s="630">
        <f t="shared" si="11"/>
        <v>50000</v>
      </c>
      <c r="J82" s="330"/>
      <c r="K82" s="330"/>
      <c r="L82" s="330"/>
      <c r="M82" s="330"/>
      <c r="N82" s="330"/>
    </row>
    <row r="83" spans="1:14" s="338" customFormat="1" ht="14.25" x14ac:dyDescent="0.2">
      <c r="A83" s="606" t="s">
        <v>2725</v>
      </c>
      <c r="B83" s="608" t="s">
        <v>2726</v>
      </c>
      <c r="C83" s="616"/>
      <c r="D83" s="643">
        <v>0</v>
      </c>
      <c r="E83" s="643"/>
      <c r="F83" s="629">
        <v>0</v>
      </c>
      <c r="G83" s="629">
        <v>0</v>
      </c>
      <c r="H83" s="629">
        <v>0</v>
      </c>
      <c r="I83" s="630">
        <f t="shared" si="11"/>
        <v>0</v>
      </c>
      <c r="J83" s="330"/>
      <c r="K83" s="330"/>
      <c r="L83" s="330"/>
      <c r="M83" s="330"/>
      <c r="N83" s="330"/>
    </row>
    <row r="84" spans="1:14" s="338" customFormat="1" ht="15" x14ac:dyDescent="0.2">
      <c r="A84" s="611">
        <v>60000</v>
      </c>
      <c r="B84" s="607" t="s">
        <v>2727</v>
      </c>
      <c r="C84" s="607"/>
      <c r="D84" s="640">
        <f>SUM(D85)</f>
        <v>0</v>
      </c>
      <c r="E84" s="640">
        <f t="shared" ref="E84:H84" si="12">SUM(E85)</f>
        <v>0</v>
      </c>
      <c r="F84" s="640">
        <f t="shared" si="12"/>
        <v>0</v>
      </c>
      <c r="G84" s="640">
        <f t="shared" si="12"/>
        <v>0</v>
      </c>
      <c r="H84" s="640">
        <f t="shared" si="12"/>
        <v>8880566</v>
      </c>
      <c r="I84" s="632">
        <f>I85</f>
        <v>8880566</v>
      </c>
      <c r="J84" s="330"/>
      <c r="K84" s="330"/>
      <c r="L84" s="330"/>
      <c r="M84" s="330"/>
      <c r="N84" s="330"/>
    </row>
    <row r="85" spans="1:14" s="338" customFormat="1" ht="14.25" x14ac:dyDescent="0.2">
      <c r="A85" s="606" t="s">
        <v>2728</v>
      </c>
      <c r="B85" s="608" t="s">
        <v>2729</v>
      </c>
      <c r="C85" s="616"/>
      <c r="D85" s="643">
        <v>0</v>
      </c>
      <c r="E85" s="643">
        <v>0</v>
      </c>
      <c r="F85" s="629">
        <v>0</v>
      </c>
      <c r="G85" s="629"/>
      <c r="H85" s="629">
        <v>8880566</v>
      </c>
      <c r="I85" s="630">
        <f t="shared" ref="I85" si="13">SUM(D85:H85)</f>
        <v>8880566</v>
      </c>
      <c r="J85" s="330"/>
      <c r="K85" s="330"/>
      <c r="L85" s="330"/>
      <c r="M85" s="330"/>
      <c r="N85" s="330"/>
    </row>
    <row r="86" spans="1:14" s="338" customFormat="1" ht="15" x14ac:dyDescent="0.2">
      <c r="A86" s="611">
        <v>70000</v>
      </c>
      <c r="B86" s="607" t="s">
        <v>213</v>
      </c>
      <c r="C86" s="607"/>
      <c r="D86" s="640">
        <f>SUM(D87:D87)</f>
        <v>0</v>
      </c>
      <c r="E86" s="640">
        <f>SUM(E87:E87)</f>
        <v>0</v>
      </c>
      <c r="F86" s="640">
        <f>SUM(F87:F87)</f>
        <v>0</v>
      </c>
      <c r="G86" s="640">
        <f>SUM(G87:G87)</f>
        <v>57663753</v>
      </c>
      <c r="H86" s="640">
        <f>SUM(H87:H87)</f>
        <v>0</v>
      </c>
      <c r="I86" s="632">
        <f>I87</f>
        <v>57663753</v>
      </c>
      <c r="J86" s="330"/>
      <c r="K86" s="330"/>
      <c r="L86" s="330"/>
      <c r="M86" s="330"/>
      <c r="N86" s="330"/>
    </row>
    <row r="87" spans="1:14" s="338" customFormat="1" ht="14.25" x14ac:dyDescent="0.2">
      <c r="A87" s="606" t="s">
        <v>2730</v>
      </c>
      <c r="B87" s="608" t="s">
        <v>2731</v>
      </c>
      <c r="C87" s="616"/>
      <c r="D87" s="643">
        <v>0</v>
      </c>
      <c r="E87" s="643">
        <v>0</v>
      </c>
      <c r="F87" s="629">
        <v>0</v>
      </c>
      <c r="G87" s="629">
        <v>57663753</v>
      </c>
      <c r="H87" s="629"/>
      <c r="I87" s="630">
        <f t="shared" ref="I87" si="14">SUM(D87:H87)</f>
        <v>57663753</v>
      </c>
      <c r="J87" s="330"/>
      <c r="K87" s="330"/>
      <c r="L87" s="330"/>
      <c r="M87" s="330"/>
      <c r="N87" s="330"/>
    </row>
    <row r="88" spans="1:14" s="338" customFormat="1" ht="15" x14ac:dyDescent="0.2">
      <c r="A88" s="611">
        <v>80000</v>
      </c>
      <c r="B88" s="607" t="s">
        <v>2732</v>
      </c>
      <c r="C88" s="607"/>
      <c r="D88" s="640">
        <f>SUM(D89:D90)</f>
        <v>14000</v>
      </c>
      <c r="E88" s="640">
        <f t="shared" ref="E88:F88" si="15">SUM(E89:E90)</f>
        <v>3750</v>
      </c>
      <c r="F88" s="640">
        <f t="shared" si="15"/>
        <v>500</v>
      </c>
      <c r="G88" s="640">
        <f>SUM(G89:G91)</f>
        <v>44462756</v>
      </c>
      <c r="H88" s="640">
        <f>SUM(H89:H91)</f>
        <v>0</v>
      </c>
      <c r="I88" s="632">
        <f>I90</f>
        <v>0</v>
      </c>
      <c r="J88" s="330"/>
      <c r="K88" s="330"/>
      <c r="L88" s="330"/>
      <c r="M88" s="330"/>
      <c r="N88" s="330"/>
    </row>
    <row r="89" spans="1:14" s="338" customFormat="1" ht="14.25" x14ac:dyDescent="0.2">
      <c r="A89" s="606" t="s">
        <v>2408</v>
      </c>
      <c r="B89" s="1052" t="s">
        <v>2302</v>
      </c>
      <c r="C89" s="1052"/>
      <c r="D89" s="643">
        <v>14000</v>
      </c>
      <c r="E89" s="643">
        <v>3750</v>
      </c>
      <c r="F89" s="629">
        <v>500</v>
      </c>
      <c r="G89" s="629">
        <v>0</v>
      </c>
      <c r="H89" s="629">
        <v>0</v>
      </c>
      <c r="I89" s="630">
        <f t="shared" ref="I89:I91" si="16">SUM(D89:H89)</f>
        <v>18250</v>
      </c>
      <c r="J89" s="330"/>
      <c r="K89" s="330"/>
      <c r="L89" s="330"/>
      <c r="M89" s="330"/>
      <c r="N89" s="330"/>
    </row>
    <row r="90" spans="1:14" s="338" customFormat="1" ht="14.25" x14ac:dyDescent="0.2">
      <c r="A90" s="606" t="s">
        <v>2733</v>
      </c>
      <c r="B90" s="1052" t="s">
        <v>2734</v>
      </c>
      <c r="C90" s="1052"/>
      <c r="D90" s="643">
        <v>0</v>
      </c>
      <c r="E90" s="629">
        <v>0</v>
      </c>
      <c r="F90" s="629">
        <v>0</v>
      </c>
      <c r="G90" s="629">
        <v>0</v>
      </c>
      <c r="H90" s="629">
        <v>0</v>
      </c>
      <c r="I90" s="630">
        <f t="shared" si="16"/>
        <v>0</v>
      </c>
      <c r="J90" s="330"/>
      <c r="K90" s="330"/>
      <c r="L90" s="330"/>
      <c r="M90" s="330"/>
      <c r="N90" s="330"/>
    </row>
    <row r="91" spans="1:14" s="338" customFormat="1" ht="14.25" x14ac:dyDescent="0.2">
      <c r="A91" s="606" t="s">
        <v>2735</v>
      </c>
      <c r="B91" s="1052" t="s">
        <v>2736</v>
      </c>
      <c r="C91" s="1052"/>
      <c r="D91" s="643">
        <v>0</v>
      </c>
      <c r="E91" s="643">
        <v>0</v>
      </c>
      <c r="F91" s="629">
        <v>0</v>
      </c>
      <c r="G91" s="629">
        <v>44462756</v>
      </c>
      <c r="H91" s="629"/>
      <c r="I91" s="630">
        <f t="shared" si="16"/>
        <v>44462756</v>
      </c>
      <c r="J91" s="330"/>
      <c r="K91" s="330"/>
      <c r="L91" s="330"/>
      <c r="M91" s="330"/>
      <c r="N91" s="330"/>
    </row>
    <row r="92" spans="1:14" ht="30" x14ac:dyDescent="0.2">
      <c r="A92" s="610" t="s">
        <v>181</v>
      </c>
      <c r="B92" s="329"/>
      <c r="C92" s="329"/>
      <c r="D92" s="644">
        <f>D12+D23+D55+D78+D88+D86+D84</f>
        <v>53233547.994999997</v>
      </c>
      <c r="E92" s="644">
        <f>E12+E23+E55+E78+E88+E86+E84</f>
        <v>6128273</v>
      </c>
      <c r="F92" s="644">
        <f>F12+F23+F55+F78+F88+F86+F84</f>
        <v>1712000</v>
      </c>
      <c r="G92" s="644">
        <f>G12+G23+G55+G78+G88+G86+G84</f>
        <v>102126509</v>
      </c>
      <c r="H92" s="644">
        <f>H12+H23+H55+H78+H88+H86+H84</f>
        <v>8880566</v>
      </c>
      <c r="I92" s="644">
        <f>SUM(D92:H92)</f>
        <v>172080895.995</v>
      </c>
      <c r="J92" s="21"/>
      <c r="K92" s="21"/>
      <c r="L92" s="21"/>
      <c r="M92" s="21"/>
      <c r="N92" s="21"/>
    </row>
    <row r="93" spans="1:14" ht="12.75" x14ac:dyDescent="0.2">
      <c r="A93" s="544" t="s">
        <v>157</v>
      </c>
      <c r="B93" s="544"/>
      <c r="C93" s="544"/>
      <c r="D93" s="645">
        <f>53114130+119418</f>
        <v>53233548</v>
      </c>
      <c r="E93" s="646"/>
      <c r="F93" s="646"/>
      <c r="G93" s="646"/>
      <c r="H93" s="646"/>
      <c r="I93" s="647">
        <v>172080896</v>
      </c>
      <c r="J93" s="21"/>
      <c r="K93" s="21"/>
      <c r="L93" s="21"/>
      <c r="M93" s="21"/>
      <c r="N93" s="21"/>
    </row>
    <row r="94" spans="1:14" ht="13.5" thickBot="1" x14ac:dyDescent="0.25">
      <c r="B94" s="6"/>
      <c r="C94" s="7"/>
      <c r="D94" s="648">
        <f>+D93-D92</f>
        <v>5.0000026822090149E-3</v>
      </c>
      <c r="E94" s="647"/>
      <c r="F94" s="647"/>
      <c r="G94" s="647"/>
      <c r="H94" s="647"/>
      <c r="I94" s="647">
        <f>+I92-I93</f>
        <v>-4.999995231628418E-3</v>
      </c>
      <c r="J94" s="21"/>
      <c r="K94" s="21"/>
      <c r="L94" s="21"/>
      <c r="M94" s="21"/>
      <c r="N94" s="21"/>
    </row>
    <row r="95" spans="1:14" ht="12.75" x14ac:dyDescent="0.2">
      <c r="A95" s="1075" t="s">
        <v>159</v>
      </c>
      <c r="B95" s="1076"/>
      <c r="C95" s="1077" t="s">
        <v>3</v>
      </c>
      <c r="D95" s="1078"/>
      <c r="E95" s="1079" t="s">
        <v>4</v>
      </c>
      <c r="F95" s="1074"/>
      <c r="G95" s="1074" t="s">
        <v>5</v>
      </c>
      <c r="H95" s="1074"/>
      <c r="I95" s="1074"/>
      <c r="J95" s="21"/>
      <c r="K95" s="21"/>
      <c r="L95" s="21"/>
      <c r="M95" s="21"/>
      <c r="N95" s="21"/>
    </row>
    <row r="96" spans="1:14" ht="81.75" customHeight="1" x14ac:dyDescent="0.2">
      <c r="A96" s="1058" t="s">
        <v>20</v>
      </c>
      <c r="B96" s="1059"/>
      <c r="C96" s="1080" t="s">
        <v>2635</v>
      </c>
      <c r="D96" s="1081"/>
      <c r="E96" s="1084" t="s">
        <v>2636</v>
      </c>
      <c r="F96" s="1085"/>
      <c r="G96" s="1068"/>
      <c r="H96" s="1069"/>
      <c r="I96" s="1070"/>
      <c r="J96" s="21"/>
      <c r="K96" s="21"/>
      <c r="L96" s="21"/>
      <c r="M96" s="21"/>
      <c r="N96" s="21"/>
    </row>
    <row r="97" spans="1:14" ht="81.75" customHeight="1" x14ac:dyDescent="0.2">
      <c r="A97" s="1058" t="s">
        <v>21</v>
      </c>
      <c r="B97" s="1059"/>
      <c r="C97" s="1080" t="s">
        <v>2497</v>
      </c>
      <c r="D97" s="1081"/>
      <c r="E97" s="1084" t="s">
        <v>1766</v>
      </c>
      <c r="F97" s="1085"/>
      <c r="G97" s="1068"/>
      <c r="H97" s="1069"/>
      <c r="I97" s="1070"/>
      <c r="J97" s="21"/>
      <c r="K97" s="21"/>
      <c r="L97" s="21"/>
      <c r="M97" s="21"/>
      <c r="N97" s="21"/>
    </row>
    <row r="98" spans="1:14" ht="81.75" customHeight="1" thickBot="1" x14ac:dyDescent="0.25">
      <c r="A98" s="1066" t="s">
        <v>22</v>
      </c>
      <c r="B98" s="1067"/>
      <c r="C98" s="1082" t="s">
        <v>241</v>
      </c>
      <c r="D98" s="1083"/>
      <c r="E98" s="1086" t="s">
        <v>2489</v>
      </c>
      <c r="F98" s="1087"/>
      <c r="G98" s="1071"/>
      <c r="H98" s="1072"/>
      <c r="I98" s="1073"/>
      <c r="J98" s="21"/>
      <c r="K98" s="21"/>
      <c r="L98" s="21"/>
      <c r="M98" s="21"/>
      <c r="N98" s="21"/>
    </row>
    <row r="99" spans="1:14" ht="12.75" x14ac:dyDescent="0.2">
      <c r="A99" s="655"/>
      <c r="B99" s="5"/>
      <c r="C99" s="5"/>
      <c r="D99" s="649"/>
      <c r="J99" s="21"/>
      <c r="K99" s="21"/>
      <c r="L99" s="21"/>
      <c r="M99" s="21"/>
      <c r="N99" s="21"/>
    </row>
    <row r="100" spans="1:14" ht="12.75" x14ac:dyDescent="0.2">
      <c r="A100" s="655"/>
      <c r="B100" s="5"/>
      <c r="C100" s="5"/>
      <c r="D100" s="649"/>
      <c r="J100" s="21"/>
      <c r="K100" s="21"/>
      <c r="L100" s="21"/>
      <c r="M100" s="21"/>
      <c r="N100" s="21"/>
    </row>
    <row r="101" spans="1:14" ht="12.75" x14ac:dyDescent="0.2">
      <c r="A101" s="655"/>
      <c r="B101" s="5"/>
      <c r="C101" s="5"/>
      <c r="D101" s="649"/>
      <c r="J101" s="21"/>
      <c r="K101" s="21"/>
      <c r="L101" s="21"/>
      <c r="M101" s="21"/>
      <c r="N101" s="21"/>
    </row>
    <row r="102" spans="1:14" ht="12.75" x14ac:dyDescent="0.2">
      <c r="A102" s="655"/>
      <c r="B102" s="5"/>
      <c r="C102" s="5"/>
      <c r="D102" s="649"/>
      <c r="J102" s="21"/>
      <c r="K102" s="21"/>
      <c r="L102" s="21"/>
      <c r="M102" s="21"/>
      <c r="N102" s="21"/>
    </row>
    <row r="103" spans="1:14" ht="12.75" x14ac:dyDescent="0.2">
      <c r="A103" s="655"/>
      <c r="B103" s="5"/>
      <c r="C103" s="5"/>
      <c r="D103" s="649"/>
      <c r="J103" s="21"/>
      <c r="K103" s="21"/>
      <c r="L103" s="21"/>
      <c r="M103" s="21"/>
      <c r="N103" s="21"/>
    </row>
    <row r="104" spans="1:14" ht="12.75" x14ac:dyDescent="0.2">
      <c r="A104" s="655"/>
      <c r="B104" s="5"/>
      <c r="C104" s="5"/>
      <c r="D104" s="649"/>
      <c r="J104" s="21"/>
      <c r="K104" s="21"/>
      <c r="L104" s="21"/>
      <c r="M104" s="21"/>
      <c r="N104" s="21"/>
    </row>
    <row r="105" spans="1:14" ht="12.75" x14ac:dyDescent="0.2">
      <c r="A105" s="655"/>
      <c r="B105" s="5"/>
      <c r="C105" s="5"/>
      <c r="D105" s="649"/>
      <c r="J105" s="21"/>
      <c r="K105" s="21"/>
      <c r="L105" s="21"/>
      <c r="M105" s="21"/>
      <c r="N105" s="21"/>
    </row>
    <row r="106" spans="1:14" ht="12.75" x14ac:dyDescent="0.2">
      <c r="A106" s="655"/>
      <c r="B106" s="5"/>
      <c r="C106" s="5"/>
      <c r="D106" s="649"/>
      <c r="J106" s="21"/>
      <c r="K106" s="21"/>
      <c r="L106" s="21"/>
      <c r="M106" s="21"/>
      <c r="N106" s="21"/>
    </row>
    <row r="107" spans="1:14" ht="12.75" x14ac:dyDescent="0.2">
      <c r="A107" s="655"/>
      <c r="B107" s="5"/>
      <c r="C107" s="5"/>
      <c r="D107" s="649"/>
      <c r="J107" s="21"/>
      <c r="K107" s="21"/>
      <c r="L107" s="21"/>
      <c r="M107" s="21"/>
      <c r="N107" s="21"/>
    </row>
    <row r="108" spans="1:14" ht="12.75" x14ac:dyDescent="0.2">
      <c r="A108" s="655"/>
      <c r="B108" s="5"/>
      <c r="C108" s="5"/>
      <c r="D108" s="649"/>
      <c r="J108" s="21"/>
      <c r="K108" s="21"/>
      <c r="L108" s="21"/>
      <c r="M108" s="21"/>
      <c r="N108" s="21"/>
    </row>
    <row r="109" spans="1:14" ht="12.75" x14ac:dyDescent="0.2">
      <c r="A109" s="655"/>
      <c r="B109" s="5"/>
      <c r="C109" s="5"/>
      <c r="D109" s="649"/>
      <c r="J109" s="21"/>
      <c r="K109" s="21"/>
      <c r="L109" s="21"/>
      <c r="M109" s="21"/>
      <c r="N109" s="21"/>
    </row>
    <row r="110" spans="1:14" ht="12.75" x14ac:dyDescent="0.2">
      <c r="A110" s="655"/>
      <c r="B110" s="5"/>
      <c r="C110" s="5"/>
      <c r="D110" s="649"/>
      <c r="J110" s="21"/>
      <c r="K110" s="21"/>
      <c r="L110" s="21"/>
      <c r="M110" s="21"/>
      <c r="N110" s="21"/>
    </row>
    <row r="111" spans="1:14" x14ac:dyDescent="0.2">
      <c r="A111" s="655"/>
      <c r="B111" s="5"/>
      <c r="C111" s="5"/>
      <c r="D111" s="649"/>
    </row>
    <row r="112" spans="1:14" x14ac:dyDescent="0.2">
      <c r="A112" s="655"/>
      <c r="B112" s="5"/>
      <c r="C112" s="5"/>
      <c r="D112" s="649"/>
    </row>
    <row r="113" spans="1:4" x14ac:dyDescent="0.2">
      <c r="A113" s="655"/>
      <c r="B113" s="5"/>
      <c r="C113" s="5"/>
      <c r="D113" s="649"/>
    </row>
    <row r="114" spans="1:4" x14ac:dyDescent="0.2">
      <c r="A114" s="655"/>
      <c r="B114" s="5"/>
      <c r="C114" s="5"/>
      <c r="D114" s="649"/>
    </row>
    <row r="115" spans="1:4" x14ac:dyDescent="0.2">
      <c r="A115" s="655"/>
      <c r="B115" s="5"/>
      <c r="C115" s="5"/>
      <c r="D115" s="649"/>
    </row>
    <row r="116" spans="1:4" x14ac:dyDescent="0.2">
      <c r="A116" s="655"/>
      <c r="B116" s="5"/>
      <c r="C116" s="5"/>
      <c r="D116" s="649"/>
    </row>
    <row r="117" spans="1:4" x14ac:dyDescent="0.2">
      <c r="A117" s="655"/>
      <c r="B117" s="5"/>
      <c r="C117" s="5"/>
      <c r="D117" s="649"/>
    </row>
    <row r="118" spans="1:4" x14ac:dyDescent="0.2">
      <c r="A118" s="655"/>
      <c r="B118" s="5"/>
      <c r="C118" s="5"/>
      <c r="D118" s="649"/>
    </row>
    <row r="119" spans="1:4" x14ac:dyDescent="0.2">
      <c r="A119" s="655"/>
      <c r="B119" s="5"/>
      <c r="C119" s="5"/>
      <c r="D119" s="649"/>
    </row>
    <row r="120" spans="1:4" x14ac:dyDescent="0.2">
      <c r="A120" s="655"/>
      <c r="B120" s="5"/>
      <c r="C120" s="5"/>
      <c r="D120" s="649"/>
    </row>
    <row r="121" spans="1:4" x14ac:dyDescent="0.2">
      <c r="A121" s="655"/>
      <c r="B121" s="5"/>
      <c r="C121" s="5"/>
      <c r="D121" s="649"/>
    </row>
    <row r="122" spans="1:4" x14ac:dyDescent="0.2">
      <c r="A122" s="655"/>
      <c r="B122" s="5"/>
      <c r="C122" s="5"/>
      <c r="D122" s="649"/>
    </row>
    <row r="123" spans="1:4" x14ac:dyDescent="0.2">
      <c r="A123" s="655"/>
      <c r="B123" s="5"/>
      <c r="C123" s="5"/>
      <c r="D123" s="649"/>
    </row>
    <row r="124" spans="1:4" x14ac:dyDescent="0.2">
      <c r="A124" s="655"/>
      <c r="B124" s="5"/>
      <c r="C124" s="5"/>
      <c r="D124" s="649"/>
    </row>
    <row r="125" spans="1:4" x14ac:dyDescent="0.2">
      <c r="A125" s="655"/>
      <c r="B125" s="5"/>
      <c r="C125" s="5"/>
      <c r="D125" s="649"/>
    </row>
    <row r="126" spans="1:4" x14ac:dyDescent="0.2">
      <c r="A126" s="655"/>
      <c r="B126" s="5"/>
      <c r="C126" s="5"/>
      <c r="D126" s="649"/>
    </row>
    <row r="127" spans="1:4" x14ac:dyDescent="0.2">
      <c r="A127" s="655"/>
      <c r="B127" s="5"/>
      <c r="C127" s="5"/>
      <c r="D127" s="649"/>
    </row>
    <row r="128" spans="1:4" x14ac:dyDescent="0.2">
      <c r="A128" s="655"/>
      <c r="B128" s="5"/>
      <c r="C128" s="5"/>
      <c r="D128" s="649"/>
    </row>
    <row r="129" spans="1:4" x14ac:dyDescent="0.2">
      <c r="A129" s="655"/>
      <c r="B129" s="5"/>
      <c r="C129" s="5"/>
      <c r="D129" s="649"/>
    </row>
    <row r="130" spans="1:4" x14ac:dyDescent="0.2">
      <c r="A130" s="655"/>
      <c r="B130" s="5"/>
      <c r="C130" s="5"/>
      <c r="D130" s="649"/>
    </row>
    <row r="131" spans="1:4" x14ac:dyDescent="0.2">
      <c r="A131" s="655"/>
      <c r="B131" s="5"/>
      <c r="C131" s="5"/>
      <c r="D131" s="649"/>
    </row>
    <row r="132" spans="1:4" x14ac:dyDescent="0.2">
      <c r="A132" s="655"/>
      <c r="B132" s="5"/>
      <c r="C132" s="5"/>
      <c r="D132" s="649"/>
    </row>
    <row r="133" spans="1:4" x14ac:dyDescent="0.2">
      <c r="A133" s="655"/>
      <c r="B133" s="5"/>
      <c r="C133" s="5"/>
      <c r="D133" s="649"/>
    </row>
    <row r="134" spans="1:4" x14ac:dyDescent="0.2">
      <c r="A134" s="655"/>
      <c r="B134" s="5"/>
      <c r="C134" s="5"/>
      <c r="D134" s="649"/>
    </row>
    <row r="135" spans="1:4" x14ac:dyDescent="0.2">
      <c r="A135" s="655"/>
      <c r="B135" s="5"/>
      <c r="C135" s="5"/>
      <c r="D135" s="649"/>
    </row>
    <row r="136" spans="1:4" x14ac:dyDescent="0.2">
      <c r="A136" s="655"/>
      <c r="B136" s="5"/>
      <c r="C136" s="5"/>
      <c r="D136" s="649"/>
    </row>
    <row r="137" spans="1:4" x14ac:dyDescent="0.2">
      <c r="A137" s="655"/>
      <c r="B137" s="5"/>
      <c r="C137" s="5"/>
      <c r="D137" s="649"/>
    </row>
    <row r="138" spans="1:4" x14ac:dyDescent="0.2">
      <c r="A138" s="655"/>
      <c r="B138" s="5"/>
      <c r="C138" s="5"/>
      <c r="D138" s="649"/>
    </row>
    <row r="139" spans="1:4" x14ac:dyDescent="0.2">
      <c r="A139" s="655"/>
      <c r="B139" s="5"/>
      <c r="C139" s="5"/>
      <c r="D139" s="649"/>
    </row>
    <row r="140" spans="1:4" x14ac:dyDescent="0.2">
      <c r="A140" s="655"/>
      <c r="B140" s="5"/>
      <c r="C140" s="5"/>
      <c r="D140" s="649"/>
    </row>
    <row r="141" spans="1:4" x14ac:dyDescent="0.2">
      <c r="A141" s="655"/>
      <c r="B141" s="5"/>
      <c r="C141" s="5"/>
      <c r="D141" s="649"/>
    </row>
    <row r="142" spans="1:4" x14ac:dyDescent="0.2">
      <c r="A142" s="655"/>
      <c r="B142" s="5"/>
      <c r="C142" s="5"/>
      <c r="D142" s="649"/>
    </row>
    <row r="143" spans="1:4" x14ac:dyDescent="0.2">
      <c r="A143" s="655"/>
      <c r="B143" s="5"/>
      <c r="C143" s="5"/>
      <c r="D143" s="649"/>
    </row>
    <row r="144" spans="1:4" x14ac:dyDescent="0.2">
      <c r="A144" s="655"/>
      <c r="B144" s="5"/>
      <c r="C144" s="5"/>
      <c r="D144" s="649"/>
    </row>
    <row r="145" spans="1:4" x14ac:dyDescent="0.2">
      <c r="A145" s="655"/>
      <c r="B145" s="5"/>
      <c r="C145" s="5"/>
      <c r="D145" s="649"/>
    </row>
    <row r="146" spans="1:4" x14ac:dyDescent="0.2">
      <c r="A146" s="655"/>
      <c r="B146" s="5"/>
      <c r="C146" s="5"/>
      <c r="D146" s="649"/>
    </row>
    <row r="147" spans="1:4" x14ac:dyDescent="0.2">
      <c r="A147" s="655"/>
      <c r="B147" s="5"/>
      <c r="C147" s="5"/>
      <c r="D147" s="649"/>
    </row>
    <row r="148" spans="1:4" x14ac:dyDescent="0.2">
      <c r="A148" s="655"/>
      <c r="B148" s="5"/>
      <c r="C148" s="5"/>
      <c r="D148" s="649"/>
    </row>
    <row r="149" spans="1:4" x14ac:dyDescent="0.2">
      <c r="A149" s="655"/>
      <c r="B149" s="5"/>
      <c r="C149" s="5"/>
      <c r="D149" s="649"/>
    </row>
    <row r="150" spans="1:4" x14ac:dyDescent="0.2">
      <c r="A150" s="655"/>
      <c r="B150" s="5"/>
      <c r="C150" s="5"/>
      <c r="D150" s="649"/>
    </row>
    <row r="151" spans="1:4" x14ac:dyDescent="0.2">
      <c r="A151" s="655"/>
      <c r="B151" s="5"/>
      <c r="C151" s="5"/>
      <c r="D151" s="649"/>
    </row>
    <row r="152" spans="1:4" x14ac:dyDescent="0.2">
      <c r="A152" s="655"/>
      <c r="B152" s="5"/>
      <c r="C152" s="5"/>
      <c r="D152" s="649"/>
    </row>
    <row r="153" spans="1:4" x14ac:dyDescent="0.2">
      <c r="A153" s="655"/>
      <c r="B153" s="5"/>
      <c r="C153" s="5"/>
      <c r="D153" s="649"/>
    </row>
    <row r="154" spans="1:4" x14ac:dyDescent="0.2">
      <c r="A154" s="655"/>
      <c r="B154" s="5"/>
      <c r="C154" s="5"/>
      <c r="D154" s="649"/>
    </row>
    <row r="155" spans="1:4" x14ac:dyDescent="0.2">
      <c r="A155" s="655"/>
      <c r="B155" s="5"/>
      <c r="C155" s="5"/>
      <c r="D155" s="649"/>
    </row>
    <row r="156" spans="1:4" x14ac:dyDescent="0.2">
      <c r="A156" s="655"/>
      <c r="B156" s="5"/>
      <c r="C156" s="5"/>
      <c r="D156" s="649"/>
    </row>
    <row r="157" spans="1:4" x14ac:dyDescent="0.2">
      <c r="A157" s="655"/>
      <c r="B157" s="5"/>
      <c r="C157" s="5"/>
      <c r="D157" s="649"/>
    </row>
    <row r="158" spans="1:4" x14ac:dyDescent="0.2">
      <c r="A158" s="655"/>
      <c r="B158" s="5"/>
      <c r="C158" s="5"/>
      <c r="D158" s="649"/>
    </row>
    <row r="159" spans="1:4" x14ac:dyDescent="0.2">
      <c r="A159" s="655"/>
      <c r="B159" s="5"/>
      <c r="C159" s="5"/>
      <c r="D159" s="649"/>
    </row>
    <row r="160" spans="1:4" x14ac:dyDescent="0.2">
      <c r="A160" s="655"/>
      <c r="B160" s="5"/>
      <c r="C160" s="5"/>
      <c r="D160" s="649"/>
    </row>
    <row r="161" spans="1:4" x14ac:dyDescent="0.2">
      <c r="A161" s="655"/>
      <c r="B161" s="5"/>
      <c r="C161" s="5"/>
      <c r="D161" s="649"/>
    </row>
    <row r="162" spans="1:4" x14ac:dyDescent="0.2">
      <c r="A162" s="655"/>
      <c r="B162" s="5"/>
      <c r="C162" s="5"/>
      <c r="D162" s="649"/>
    </row>
    <row r="163" spans="1:4" x14ac:dyDescent="0.2">
      <c r="A163" s="655"/>
      <c r="B163" s="5"/>
      <c r="C163" s="5"/>
      <c r="D163" s="649"/>
    </row>
    <row r="164" spans="1:4" x14ac:dyDescent="0.2">
      <c r="A164" s="655"/>
      <c r="B164" s="5"/>
      <c r="C164" s="5"/>
      <c r="D164" s="649"/>
    </row>
    <row r="165" spans="1:4" x14ac:dyDescent="0.2">
      <c r="A165" s="655"/>
      <c r="B165" s="5"/>
      <c r="C165" s="5"/>
      <c r="D165" s="649"/>
    </row>
    <row r="166" spans="1:4" x14ac:dyDescent="0.2">
      <c r="A166" s="655"/>
      <c r="B166" s="5"/>
      <c r="C166" s="5"/>
      <c r="D166" s="649"/>
    </row>
    <row r="167" spans="1:4" x14ac:dyDescent="0.2">
      <c r="A167" s="655"/>
      <c r="B167" s="5"/>
      <c r="C167" s="5"/>
      <c r="D167" s="649"/>
    </row>
    <row r="168" spans="1:4" x14ac:dyDescent="0.2">
      <c r="A168" s="655"/>
      <c r="B168" s="5"/>
      <c r="C168" s="5"/>
      <c r="D168" s="649"/>
    </row>
    <row r="169" spans="1:4" x14ac:dyDescent="0.2">
      <c r="A169" s="655"/>
      <c r="B169" s="5"/>
      <c r="C169" s="5"/>
      <c r="D169" s="649"/>
    </row>
    <row r="170" spans="1:4" x14ac:dyDescent="0.2">
      <c r="A170" s="655"/>
      <c r="B170" s="5"/>
      <c r="C170" s="5"/>
      <c r="D170" s="649"/>
    </row>
    <row r="171" spans="1:4" x14ac:dyDescent="0.2">
      <c r="A171" s="655"/>
      <c r="B171" s="5"/>
      <c r="C171" s="5"/>
      <c r="D171" s="649"/>
    </row>
    <row r="172" spans="1:4" x14ac:dyDescent="0.2">
      <c r="A172" s="655"/>
      <c r="B172" s="5"/>
      <c r="C172" s="5"/>
      <c r="D172" s="649"/>
    </row>
    <row r="173" spans="1:4" x14ac:dyDescent="0.2">
      <c r="A173" s="655"/>
      <c r="B173" s="5"/>
      <c r="C173" s="5"/>
      <c r="D173" s="649"/>
    </row>
    <row r="174" spans="1:4" x14ac:dyDescent="0.2">
      <c r="A174" s="655"/>
      <c r="B174" s="5"/>
      <c r="C174" s="5"/>
      <c r="D174" s="649"/>
    </row>
    <row r="175" spans="1:4" x14ac:dyDescent="0.2">
      <c r="A175" s="655"/>
      <c r="B175" s="5"/>
      <c r="C175" s="5"/>
      <c r="D175" s="649"/>
    </row>
    <row r="176" spans="1:4" x14ac:dyDescent="0.2">
      <c r="A176" s="655"/>
      <c r="B176" s="5"/>
      <c r="C176" s="5"/>
      <c r="D176" s="649"/>
    </row>
    <row r="177" spans="1:4" x14ac:dyDescent="0.2">
      <c r="A177" s="655"/>
      <c r="B177" s="5"/>
      <c r="C177" s="5"/>
      <c r="D177" s="649"/>
    </row>
    <row r="178" spans="1:4" x14ac:dyDescent="0.2">
      <c r="A178" s="655"/>
      <c r="B178" s="5"/>
      <c r="C178" s="5"/>
      <c r="D178" s="649"/>
    </row>
    <row r="179" spans="1:4" x14ac:dyDescent="0.2">
      <c r="A179" s="655"/>
      <c r="B179" s="5"/>
      <c r="C179" s="5"/>
      <c r="D179" s="649"/>
    </row>
    <row r="180" spans="1:4" x14ac:dyDescent="0.2">
      <c r="A180" s="655"/>
      <c r="B180" s="5"/>
      <c r="C180" s="5"/>
      <c r="D180" s="649"/>
    </row>
    <row r="181" spans="1:4" x14ac:dyDescent="0.2">
      <c r="A181" s="655"/>
      <c r="B181" s="5"/>
      <c r="C181" s="5"/>
      <c r="D181" s="649"/>
    </row>
    <row r="182" spans="1:4" x14ac:dyDescent="0.2">
      <c r="A182" s="655"/>
      <c r="B182" s="5"/>
      <c r="C182" s="5"/>
      <c r="D182" s="649"/>
    </row>
    <row r="183" spans="1:4" x14ac:dyDescent="0.2">
      <c r="A183" s="655"/>
      <c r="B183" s="5"/>
      <c r="C183" s="5"/>
      <c r="D183" s="649"/>
    </row>
    <row r="184" spans="1:4" x14ac:dyDescent="0.2">
      <c r="A184" s="655"/>
      <c r="B184" s="5"/>
      <c r="C184" s="5"/>
      <c r="D184" s="649"/>
    </row>
    <row r="185" spans="1:4" x14ac:dyDescent="0.2">
      <c r="A185" s="655"/>
      <c r="B185" s="5"/>
      <c r="C185" s="5"/>
      <c r="D185" s="649"/>
    </row>
    <row r="186" spans="1:4" x14ac:dyDescent="0.2">
      <c r="A186" s="655"/>
      <c r="B186" s="5"/>
      <c r="C186" s="5"/>
      <c r="D186" s="649"/>
    </row>
    <row r="187" spans="1:4" x14ac:dyDescent="0.2">
      <c r="A187" s="655"/>
      <c r="B187" s="5"/>
      <c r="C187" s="5"/>
      <c r="D187" s="649"/>
    </row>
    <row r="188" spans="1:4" x14ac:dyDescent="0.2">
      <c r="A188" s="655"/>
      <c r="B188" s="5"/>
      <c r="C188" s="5"/>
      <c r="D188" s="649"/>
    </row>
    <row r="189" spans="1:4" x14ac:dyDescent="0.2">
      <c r="A189" s="655"/>
      <c r="B189" s="5"/>
      <c r="C189" s="5"/>
      <c r="D189" s="649"/>
    </row>
    <row r="190" spans="1:4" x14ac:dyDescent="0.2">
      <c r="A190" s="655"/>
      <c r="B190" s="5"/>
      <c r="C190" s="5"/>
      <c r="D190" s="649"/>
    </row>
    <row r="191" spans="1:4" x14ac:dyDescent="0.2">
      <c r="A191" s="655"/>
      <c r="B191" s="5"/>
      <c r="C191" s="5"/>
      <c r="D191" s="649"/>
    </row>
    <row r="192" spans="1:4" x14ac:dyDescent="0.2">
      <c r="A192" s="655"/>
      <c r="B192" s="5"/>
      <c r="C192" s="5"/>
      <c r="D192" s="649"/>
    </row>
    <row r="193" spans="1:4" x14ac:dyDescent="0.2">
      <c r="A193" s="655"/>
      <c r="B193" s="5"/>
      <c r="C193" s="5"/>
      <c r="D193" s="649"/>
    </row>
    <row r="194" spans="1:4" x14ac:dyDescent="0.2">
      <c r="A194" s="655"/>
      <c r="B194" s="5"/>
      <c r="C194" s="5"/>
      <c r="D194" s="649"/>
    </row>
    <row r="195" spans="1:4" x14ac:dyDescent="0.2">
      <c r="A195" s="655"/>
      <c r="B195" s="5"/>
      <c r="C195" s="5"/>
      <c r="D195" s="649"/>
    </row>
    <row r="196" spans="1:4" x14ac:dyDescent="0.2">
      <c r="A196" s="655"/>
      <c r="B196" s="5"/>
      <c r="C196" s="5"/>
      <c r="D196" s="649"/>
    </row>
    <row r="197" spans="1:4" x14ac:dyDescent="0.2">
      <c r="A197" s="655"/>
      <c r="B197" s="5"/>
      <c r="C197" s="5"/>
      <c r="D197" s="649"/>
    </row>
    <row r="198" spans="1:4" x14ac:dyDescent="0.2">
      <c r="A198" s="655"/>
      <c r="B198" s="5"/>
      <c r="C198" s="5"/>
      <c r="D198" s="649"/>
    </row>
    <row r="199" spans="1:4" x14ac:dyDescent="0.2">
      <c r="A199" s="655"/>
      <c r="B199" s="5"/>
      <c r="C199" s="5"/>
      <c r="D199" s="649"/>
    </row>
    <row r="200" spans="1:4" x14ac:dyDescent="0.2">
      <c r="A200" s="655"/>
      <c r="B200" s="5"/>
      <c r="C200" s="5"/>
      <c r="D200" s="649"/>
    </row>
    <row r="201" spans="1:4" x14ac:dyDescent="0.2">
      <c r="A201" s="655"/>
      <c r="B201" s="5"/>
      <c r="C201" s="5"/>
      <c r="D201" s="649"/>
    </row>
    <row r="202" spans="1:4" x14ac:dyDescent="0.2">
      <c r="A202" s="655"/>
      <c r="B202" s="5"/>
      <c r="C202" s="5"/>
      <c r="D202" s="649"/>
    </row>
    <row r="203" spans="1:4" x14ac:dyDescent="0.2">
      <c r="A203" s="655"/>
      <c r="B203" s="5"/>
      <c r="C203" s="5"/>
      <c r="D203" s="649"/>
    </row>
    <row r="204" spans="1:4" x14ac:dyDescent="0.2">
      <c r="A204" s="655"/>
      <c r="B204" s="5"/>
      <c r="C204" s="5"/>
      <c r="D204" s="649"/>
    </row>
    <row r="205" spans="1:4" x14ac:dyDescent="0.2">
      <c r="A205" s="655"/>
      <c r="B205" s="5"/>
      <c r="C205" s="5"/>
      <c r="D205" s="649"/>
    </row>
    <row r="206" spans="1:4" x14ac:dyDescent="0.2">
      <c r="A206" s="655"/>
      <c r="B206" s="5"/>
      <c r="C206" s="5"/>
      <c r="D206" s="649"/>
    </row>
    <row r="207" spans="1:4" x14ac:dyDescent="0.2">
      <c r="A207" s="655"/>
      <c r="B207" s="5"/>
      <c r="C207" s="5"/>
      <c r="D207" s="649"/>
    </row>
    <row r="208" spans="1:4" x14ac:dyDescent="0.2">
      <c r="A208" s="655"/>
      <c r="B208" s="5"/>
      <c r="C208" s="5"/>
      <c r="D208" s="649"/>
    </row>
    <row r="209" spans="1:4" x14ac:dyDescent="0.2">
      <c r="A209" s="655"/>
      <c r="B209" s="5"/>
      <c r="C209" s="5"/>
      <c r="D209" s="649"/>
    </row>
    <row r="210" spans="1:4" x14ac:dyDescent="0.2">
      <c r="A210" s="655"/>
      <c r="B210" s="5"/>
      <c r="C210" s="5"/>
      <c r="D210" s="649"/>
    </row>
    <row r="211" spans="1:4" x14ac:dyDescent="0.2">
      <c r="A211" s="655"/>
      <c r="B211" s="5"/>
      <c r="C211" s="5"/>
      <c r="D211" s="649"/>
    </row>
    <row r="212" spans="1:4" x14ac:dyDescent="0.2">
      <c r="A212" s="655"/>
      <c r="B212" s="5"/>
      <c r="C212" s="5"/>
      <c r="D212" s="649"/>
    </row>
    <row r="213" spans="1:4" x14ac:dyDescent="0.2">
      <c r="A213" s="655"/>
      <c r="B213" s="5"/>
      <c r="C213" s="5"/>
      <c r="D213" s="649"/>
    </row>
    <row r="214" spans="1:4" x14ac:dyDescent="0.2">
      <c r="A214" s="655"/>
      <c r="B214" s="5"/>
      <c r="C214" s="5"/>
      <c r="D214" s="649"/>
    </row>
    <row r="215" spans="1:4" x14ac:dyDescent="0.2">
      <c r="A215" s="655"/>
      <c r="B215" s="5"/>
      <c r="C215" s="5"/>
      <c r="D215" s="649"/>
    </row>
    <row r="216" spans="1:4" x14ac:dyDescent="0.2">
      <c r="A216" s="655"/>
      <c r="B216" s="5"/>
      <c r="C216" s="5"/>
      <c r="D216" s="649"/>
    </row>
    <row r="217" spans="1:4" x14ac:dyDescent="0.2">
      <c r="A217" s="655"/>
      <c r="B217" s="5"/>
      <c r="C217" s="5"/>
      <c r="D217" s="649"/>
    </row>
    <row r="218" spans="1:4" x14ac:dyDescent="0.2">
      <c r="A218" s="655"/>
      <c r="B218" s="5"/>
      <c r="C218" s="5"/>
      <c r="D218" s="649"/>
    </row>
    <row r="219" spans="1:4" x14ac:dyDescent="0.2">
      <c r="A219" s="655"/>
      <c r="B219" s="5"/>
      <c r="C219" s="5"/>
      <c r="D219" s="649"/>
    </row>
    <row r="220" spans="1:4" x14ac:dyDescent="0.2">
      <c r="A220" s="655"/>
      <c r="B220" s="5"/>
      <c r="C220" s="5"/>
      <c r="D220" s="649"/>
    </row>
    <row r="221" spans="1:4" x14ac:dyDescent="0.2">
      <c r="A221" s="655"/>
      <c r="B221" s="5"/>
      <c r="C221" s="5"/>
      <c r="D221" s="649"/>
    </row>
    <row r="222" spans="1:4" x14ac:dyDescent="0.2">
      <c r="A222" s="655"/>
      <c r="B222" s="5"/>
      <c r="C222" s="5"/>
      <c r="D222" s="649"/>
    </row>
    <row r="223" spans="1:4" x14ac:dyDescent="0.2">
      <c r="A223" s="655"/>
      <c r="B223" s="5"/>
      <c r="C223" s="5"/>
      <c r="D223" s="649"/>
    </row>
    <row r="224" spans="1:4" x14ac:dyDescent="0.2">
      <c r="A224" s="655"/>
      <c r="B224" s="5"/>
      <c r="C224" s="5"/>
      <c r="D224" s="649"/>
    </row>
    <row r="225" spans="1:4" x14ac:dyDescent="0.2">
      <c r="A225" s="655"/>
      <c r="B225" s="5"/>
      <c r="C225" s="5"/>
      <c r="D225" s="649"/>
    </row>
    <row r="226" spans="1:4" x14ac:dyDescent="0.2">
      <c r="A226" s="655"/>
      <c r="B226" s="5"/>
      <c r="C226" s="5"/>
      <c r="D226" s="649"/>
    </row>
    <row r="227" spans="1:4" x14ac:dyDescent="0.2">
      <c r="A227" s="655"/>
      <c r="B227" s="5"/>
      <c r="C227" s="5"/>
      <c r="D227" s="649"/>
    </row>
    <row r="228" spans="1:4" x14ac:dyDescent="0.2">
      <c r="A228" s="655"/>
      <c r="B228" s="5"/>
      <c r="C228" s="5"/>
      <c r="D228" s="649"/>
    </row>
    <row r="229" spans="1:4" x14ac:dyDescent="0.2">
      <c r="A229" s="655"/>
      <c r="B229" s="5"/>
      <c r="C229" s="5"/>
      <c r="D229" s="649"/>
    </row>
    <row r="230" spans="1:4" x14ac:dyDescent="0.2">
      <c r="A230" s="655"/>
      <c r="B230" s="5"/>
      <c r="C230" s="5"/>
      <c r="D230" s="649"/>
    </row>
    <row r="231" spans="1:4" x14ac:dyDescent="0.2">
      <c r="A231" s="655"/>
      <c r="B231" s="5"/>
      <c r="C231" s="5"/>
      <c r="D231" s="649"/>
    </row>
    <row r="232" spans="1:4" x14ac:dyDescent="0.2">
      <c r="A232" s="655"/>
      <c r="B232" s="5"/>
      <c r="C232" s="5"/>
      <c r="D232" s="649"/>
    </row>
  </sheetData>
  <mergeCells count="49">
    <mergeCell ref="A98:B98"/>
    <mergeCell ref="B12:C12"/>
    <mergeCell ref="G96:I96"/>
    <mergeCell ref="G97:I97"/>
    <mergeCell ref="G98:I98"/>
    <mergeCell ref="G95:I95"/>
    <mergeCell ref="A95:B95"/>
    <mergeCell ref="C95:D95"/>
    <mergeCell ref="E95:F95"/>
    <mergeCell ref="C96:D96"/>
    <mergeCell ref="C97:D97"/>
    <mergeCell ref="C98:D98"/>
    <mergeCell ref="E96:F96"/>
    <mergeCell ref="E97:F97"/>
    <mergeCell ref="E98:F98"/>
    <mergeCell ref="A96:B96"/>
    <mergeCell ref="A97:B97"/>
    <mergeCell ref="B27:C27"/>
    <mergeCell ref="A1:B2"/>
    <mergeCell ref="A4:I4"/>
    <mergeCell ref="C1:H2"/>
    <mergeCell ref="B25:C25"/>
    <mergeCell ref="B24:C24"/>
    <mergeCell ref="B17:C17"/>
    <mergeCell ref="I10:I11"/>
    <mergeCell ref="A9:B9"/>
    <mergeCell ref="F8:H8"/>
    <mergeCell ref="F7:H7"/>
    <mergeCell ref="B23:C23"/>
    <mergeCell ref="F6:H6"/>
    <mergeCell ref="D10:H10"/>
    <mergeCell ref="A6:B6"/>
    <mergeCell ref="C6:E6"/>
    <mergeCell ref="B26:C26"/>
    <mergeCell ref="B65:C65"/>
    <mergeCell ref="B59:C59"/>
    <mergeCell ref="B51:C51"/>
    <mergeCell ref="B54:C54"/>
    <mergeCell ref="B52:C52"/>
    <mergeCell ref="B53:C53"/>
    <mergeCell ref="B10:C11"/>
    <mergeCell ref="B15:C15"/>
    <mergeCell ref="B45:C45"/>
    <mergeCell ref="B34:C34"/>
    <mergeCell ref="A10:A11"/>
    <mergeCell ref="B89:C89"/>
    <mergeCell ref="B90:C90"/>
    <mergeCell ref="B91:C91"/>
    <mergeCell ref="B69:C69"/>
  </mergeCells>
  <phoneticPr fontId="14" type="noConversion"/>
  <printOptions horizontalCentered="1"/>
  <pageMargins left="0.15748031496062992" right="0.15748031496062992" top="0.27559055118110237" bottom="0.31496062992125984" header="0.31496062992125984" footer="0.19685039370078741"/>
  <pageSetup scale="8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17</vt:i4>
      </vt:variant>
    </vt:vector>
  </HeadingPairs>
  <TitlesOfParts>
    <vt:vector size="26" baseType="lpstr">
      <vt:lpstr>FORM-1</vt:lpstr>
      <vt:lpstr>FORM-2</vt:lpstr>
      <vt:lpstr>FORM-3</vt:lpstr>
      <vt:lpstr>FORM-4</vt:lpstr>
      <vt:lpstr>FORM-5</vt:lpstr>
      <vt:lpstr>FORM-6</vt:lpstr>
      <vt:lpstr>FORM- 7</vt:lpstr>
      <vt:lpstr>FORM-8</vt:lpstr>
      <vt:lpstr>FORM-9</vt:lpstr>
      <vt:lpstr>'FORM- 7'!Área_de_impresión</vt:lpstr>
      <vt:lpstr>'FORM-1'!Área_de_impresión</vt:lpstr>
      <vt:lpstr>'FORM-2'!Área_de_impresión</vt:lpstr>
      <vt:lpstr>'FORM-3'!Área_de_impresión</vt:lpstr>
      <vt:lpstr>'FORM-4'!Área_de_impresión</vt:lpstr>
      <vt:lpstr>'FORM-5'!Área_de_impresión</vt:lpstr>
      <vt:lpstr>'FORM-6'!Área_de_impresión</vt:lpstr>
      <vt:lpstr>'FORM-8'!Área_de_impresión</vt:lpstr>
      <vt:lpstr>'FORM-9'!Área_de_impresión</vt:lpstr>
      <vt:lpstr>CuartoTRIM</vt:lpstr>
      <vt:lpstr>'FORM-3'!Inicio</vt:lpstr>
      <vt:lpstr>Inicio</vt:lpstr>
      <vt:lpstr>'FORM-3'!PrimerTRIM</vt:lpstr>
      <vt:lpstr>PrimerTRIM</vt:lpstr>
      <vt:lpstr>SegundoTRIM</vt:lpstr>
      <vt:lpstr>TercerTRIM</vt:lpstr>
      <vt:lpstr>'FORM-3'!Títulos_a_imprimir</vt:lpstr>
    </vt:vector>
  </TitlesOfParts>
  <Company>U.Planificación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FORMPOA07</dc:title>
  <dc:creator>Lucio Choque</dc:creator>
  <cp:lastModifiedBy>Usuario</cp:lastModifiedBy>
  <cp:lastPrinted>2017-09-08T12:36:57Z</cp:lastPrinted>
  <dcterms:created xsi:type="dcterms:W3CDTF">2002-01-02T20:32:42Z</dcterms:created>
  <dcterms:modified xsi:type="dcterms:W3CDTF">2018-09-06T20:44:38Z</dcterms:modified>
</cp:coreProperties>
</file>